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원은경★\★운영지원 원은경\2023년\2023년 사업비 정산\"/>
    </mc:Choice>
  </mc:AlternateContent>
  <bookViews>
    <workbookView xWindow="0" yWindow="0" windowWidth="4080" windowHeight="7020" tabRatio="788"/>
  </bookViews>
  <sheets>
    <sheet name="2023년 세입세출명세서" sheetId="11" r:id="rId1"/>
    <sheet name="2023 세입결산서" sheetId="12" r:id="rId2"/>
    <sheet name="2023 세출결산서" sheetId="13" r:id="rId3"/>
  </sheets>
  <definedNames>
    <definedName name="_xlnm.Print_Area" localSheetId="2">'2023 세출결산서'!$A$1:$I$335</definedName>
    <definedName name="_xlnm.Print_Titles" localSheetId="2">'2023 세출결산서'!$4:$5</definedName>
    <definedName name="_xlnm.Print_Titles" localSheetId="0">'2023년 세입세출명세서'!$5:$6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2" l="1"/>
  <c r="F15" i="12"/>
  <c r="E21" i="12"/>
  <c r="F21" i="12"/>
  <c r="E7" i="11"/>
  <c r="E8" i="11"/>
  <c r="E7" i="12"/>
  <c r="F306" i="13" l="1"/>
  <c r="G21" i="12"/>
  <c r="I332" i="13"/>
  <c r="F332" i="13"/>
  <c r="F331" i="13"/>
  <c r="K321" i="13"/>
  <c r="F316" i="13"/>
  <c r="F315" i="13"/>
  <c r="F330" i="13" s="1"/>
  <c r="F327" i="13"/>
  <c r="F329" i="13"/>
  <c r="E22" i="12"/>
  <c r="F22" i="12"/>
  <c r="F307" i="13" l="1"/>
  <c r="F302" i="13"/>
  <c r="I302" i="13" s="1"/>
  <c r="I301" i="13"/>
  <c r="I300" i="13"/>
  <c r="I225" i="13"/>
  <c r="I226" i="13"/>
  <c r="F227" i="13"/>
  <c r="I227" i="13" s="1"/>
  <c r="F308" i="13" l="1"/>
  <c r="F16" i="11"/>
  <c r="F64" i="11" l="1"/>
  <c r="E63" i="11"/>
  <c r="F84" i="11"/>
  <c r="F83" i="11"/>
  <c r="F17" i="11"/>
  <c r="F18" i="11"/>
  <c r="F19" i="11"/>
  <c r="F20" i="11"/>
  <c r="D77" i="11" l="1"/>
  <c r="D54" i="11"/>
  <c r="D49" i="11"/>
  <c r="D46" i="11"/>
  <c r="D44" i="11"/>
  <c r="D40" i="11"/>
  <c r="D36" i="11"/>
  <c r="D31" i="11"/>
  <c r="D24" i="11"/>
  <c r="D21" i="11"/>
  <c r="D15" i="11"/>
  <c r="D14" i="11" l="1"/>
  <c r="D8" i="11" s="1"/>
  <c r="D7" i="11" s="1"/>
  <c r="G334" i="13"/>
  <c r="G335" i="13" s="1"/>
  <c r="H334" i="13"/>
  <c r="G333" i="13"/>
  <c r="H333" i="13"/>
  <c r="I307" i="13"/>
  <c r="I306" i="13"/>
  <c r="I298" i="13"/>
  <c r="I297" i="13"/>
  <c r="I295" i="13"/>
  <c r="I294" i="13"/>
  <c r="I292" i="13"/>
  <c r="I291" i="13"/>
  <c r="I304" i="13"/>
  <c r="I303" i="13"/>
  <c r="F305" i="13"/>
  <c r="I305" i="13" s="1"/>
  <c r="F299" i="13"/>
  <c r="I299" i="13" s="1"/>
  <c r="F293" i="13"/>
  <c r="I293" i="13" s="1"/>
  <c r="F296" i="13"/>
  <c r="I296" i="13" s="1"/>
  <c r="F262" i="13"/>
  <c r="F289" i="13" s="1"/>
  <c r="F261" i="13"/>
  <c r="F288" i="13" s="1"/>
  <c r="I288" i="13" s="1"/>
  <c r="F287" i="13"/>
  <c r="I287" i="13" s="1"/>
  <c r="F284" i="13"/>
  <c r="I284" i="13" s="1"/>
  <c r="F281" i="13"/>
  <c r="I281" i="13" s="1"/>
  <c r="F278" i="13"/>
  <c r="I278" i="13" s="1"/>
  <c r="F275" i="13"/>
  <c r="I275" i="13" s="1"/>
  <c r="F272" i="13"/>
  <c r="F269" i="13"/>
  <c r="I269" i="13" s="1"/>
  <c r="F266" i="13"/>
  <c r="I266" i="13" s="1"/>
  <c r="F260" i="13"/>
  <c r="F257" i="13"/>
  <c r="I257" i="13" s="1"/>
  <c r="I258" i="13"/>
  <c r="I259" i="13"/>
  <c r="I260" i="13"/>
  <c r="I264" i="13"/>
  <c r="I265" i="13"/>
  <c r="I267" i="13"/>
  <c r="I268" i="13"/>
  <c r="I270" i="13"/>
  <c r="I271" i="13"/>
  <c r="I272" i="13"/>
  <c r="I273" i="13"/>
  <c r="I274" i="13"/>
  <c r="I276" i="13"/>
  <c r="I277" i="13"/>
  <c r="I279" i="13"/>
  <c r="I280" i="13"/>
  <c r="I282" i="13"/>
  <c r="I283" i="13"/>
  <c r="I285" i="13"/>
  <c r="I286" i="13"/>
  <c r="I256" i="13"/>
  <c r="I255" i="13"/>
  <c r="F176" i="13"/>
  <c r="I176" i="13"/>
  <c r="I175" i="13"/>
  <c r="I174" i="13"/>
  <c r="F250" i="13"/>
  <c r="I250" i="13" s="1"/>
  <c r="F249" i="13"/>
  <c r="I249" i="13" s="1"/>
  <c r="F236" i="13"/>
  <c r="I236" i="13" s="1"/>
  <c r="I235" i="13"/>
  <c r="I234" i="13"/>
  <c r="F233" i="13"/>
  <c r="I233" i="13" s="1"/>
  <c r="F230" i="13"/>
  <c r="I230" i="13" s="1"/>
  <c r="F248" i="13"/>
  <c r="I248" i="13" s="1"/>
  <c r="I247" i="13"/>
  <c r="I246" i="13"/>
  <c r="F224" i="13"/>
  <c r="I224" i="13" s="1"/>
  <c r="I223" i="13"/>
  <c r="I222" i="13"/>
  <c r="F208" i="13"/>
  <c r="I208" i="13" s="1"/>
  <c r="F207" i="13"/>
  <c r="I207" i="13" s="1"/>
  <c r="F199" i="13"/>
  <c r="I199" i="13" s="1"/>
  <c r="F198" i="13"/>
  <c r="F200" i="13" s="1"/>
  <c r="I200" i="13" s="1"/>
  <c r="F193" i="13"/>
  <c r="I193" i="13" s="1"/>
  <c r="F192" i="13"/>
  <c r="I183" i="13"/>
  <c r="I184" i="13"/>
  <c r="I186" i="13"/>
  <c r="I187" i="13"/>
  <c r="I189" i="13"/>
  <c r="I190" i="13"/>
  <c r="I195" i="13"/>
  <c r="I196" i="13"/>
  <c r="I201" i="13"/>
  <c r="I202" i="13"/>
  <c r="I204" i="13"/>
  <c r="I205" i="13"/>
  <c r="I210" i="13"/>
  <c r="I211" i="13"/>
  <c r="I213" i="13"/>
  <c r="I214" i="13"/>
  <c r="I216" i="13"/>
  <c r="I217" i="13"/>
  <c r="I219" i="13"/>
  <c r="I220" i="13"/>
  <c r="I228" i="13"/>
  <c r="I229" i="13"/>
  <c r="I231" i="13"/>
  <c r="I232" i="13"/>
  <c r="I237" i="13"/>
  <c r="I238" i="13"/>
  <c r="I240" i="13"/>
  <c r="I241" i="13"/>
  <c r="I243" i="13"/>
  <c r="I244" i="13"/>
  <c r="I181" i="13"/>
  <c r="I180" i="13"/>
  <c r="I178" i="13"/>
  <c r="I177" i="13"/>
  <c r="F245" i="13"/>
  <c r="I245" i="13" s="1"/>
  <c r="F242" i="13"/>
  <c r="I242" i="13" s="1"/>
  <c r="F239" i="13"/>
  <c r="I239" i="13" s="1"/>
  <c r="F221" i="13"/>
  <c r="I221" i="13" s="1"/>
  <c r="F218" i="13"/>
  <c r="I218" i="13" s="1"/>
  <c r="F215" i="13"/>
  <c r="I215" i="13" s="1"/>
  <c r="F212" i="13"/>
  <c r="I212" i="13" s="1"/>
  <c r="F206" i="13"/>
  <c r="I206" i="13" s="1"/>
  <c r="F203" i="13"/>
  <c r="I203" i="13" s="1"/>
  <c r="F197" i="13"/>
  <c r="I197" i="13" s="1"/>
  <c r="F191" i="13"/>
  <c r="I191" i="13" s="1"/>
  <c r="F188" i="13"/>
  <c r="I188" i="13" s="1"/>
  <c r="F185" i="13"/>
  <c r="I185" i="13" s="1"/>
  <c r="F182" i="13"/>
  <c r="I182" i="13" s="1"/>
  <c r="F179" i="13"/>
  <c r="I179" i="13" s="1"/>
  <c r="F170" i="13"/>
  <c r="I170" i="13" s="1"/>
  <c r="F164" i="13"/>
  <c r="I164" i="13" s="1"/>
  <c r="F155" i="13"/>
  <c r="F152" i="13"/>
  <c r="I152" i="13" s="1"/>
  <c r="F149" i="13"/>
  <c r="I149" i="13" s="1"/>
  <c r="F146" i="13"/>
  <c r="I146" i="13" s="1"/>
  <c r="I173" i="13"/>
  <c r="I169" i="13"/>
  <c r="I168" i="13"/>
  <c r="I167" i="13"/>
  <c r="I166" i="13"/>
  <c r="I165" i="13"/>
  <c r="I163" i="13"/>
  <c r="I162" i="13"/>
  <c r="I155" i="13"/>
  <c r="I154" i="13"/>
  <c r="I153" i="13"/>
  <c r="I151" i="13"/>
  <c r="I150" i="13"/>
  <c r="I148" i="13"/>
  <c r="I147" i="13"/>
  <c r="I145" i="13"/>
  <c r="I144" i="13"/>
  <c r="I172" i="13"/>
  <c r="I171" i="13"/>
  <c r="I158" i="13"/>
  <c r="F157" i="13"/>
  <c r="I157" i="13" s="1"/>
  <c r="F156" i="13"/>
  <c r="F159" i="13" s="1"/>
  <c r="I159" i="13" s="1"/>
  <c r="F139" i="13"/>
  <c r="F138" i="13"/>
  <c r="I138" i="13" s="1"/>
  <c r="F133" i="13"/>
  <c r="F142" i="13" s="1"/>
  <c r="F334" i="13" s="1"/>
  <c r="F132" i="13"/>
  <c r="F124" i="13"/>
  <c r="F123" i="13"/>
  <c r="I198" i="13" l="1"/>
  <c r="H335" i="13"/>
  <c r="I262" i="13"/>
  <c r="F194" i="13"/>
  <c r="I194" i="13" s="1"/>
  <c r="F251" i="13"/>
  <c r="I251" i="13" s="1"/>
  <c r="F209" i="13"/>
  <c r="I209" i="13" s="1"/>
  <c r="F252" i="13"/>
  <c r="I252" i="13" s="1"/>
  <c r="F141" i="13"/>
  <c r="I141" i="13" s="1"/>
  <c r="D13" i="11"/>
  <c r="I308" i="13"/>
  <c r="F253" i="13"/>
  <c r="F160" i="13"/>
  <c r="I261" i="13"/>
  <c r="F290" i="13"/>
  <c r="I290" i="13" s="1"/>
  <c r="I289" i="13"/>
  <c r="F263" i="13"/>
  <c r="I263" i="13" s="1"/>
  <c r="I192" i="13"/>
  <c r="I156" i="13"/>
  <c r="I142" i="13"/>
  <c r="I139" i="13"/>
  <c r="I133" i="13"/>
  <c r="I132" i="13"/>
  <c r="I130" i="13"/>
  <c r="I129" i="13"/>
  <c r="I127" i="13"/>
  <c r="I126" i="13"/>
  <c r="I124" i="13"/>
  <c r="I123" i="13"/>
  <c r="I121" i="13"/>
  <c r="I120" i="13"/>
  <c r="I118" i="13"/>
  <c r="I117" i="13"/>
  <c r="I115" i="13"/>
  <c r="I114" i="13"/>
  <c r="I112" i="13"/>
  <c r="I111" i="13"/>
  <c r="F140" i="13"/>
  <c r="I140" i="13" s="1"/>
  <c r="F137" i="13"/>
  <c r="I137" i="13" s="1"/>
  <c r="F134" i="13"/>
  <c r="F131" i="13"/>
  <c r="I131" i="13" s="1"/>
  <c r="F128" i="13"/>
  <c r="I128" i="13" s="1"/>
  <c r="F125" i="13"/>
  <c r="F122" i="13"/>
  <c r="I122" i="13" s="1"/>
  <c r="F119" i="13"/>
  <c r="I119" i="13" s="1"/>
  <c r="F113" i="13"/>
  <c r="I113" i="13" s="1"/>
  <c r="F116" i="13"/>
  <c r="I116" i="13" s="1"/>
  <c r="F88" i="13"/>
  <c r="F87" i="13"/>
  <c r="F83" i="13"/>
  <c r="I83" i="13" s="1"/>
  <c r="I82" i="13"/>
  <c r="I81" i="13"/>
  <c r="I325" i="13"/>
  <c r="I324" i="13"/>
  <c r="I319" i="13"/>
  <c r="I318" i="13"/>
  <c r="I313" i="13"/>
  <c r="I312" i="13"/>
  <c r="I310" i="13"/>
  <c r="I309" i="13"/>
  <c r="F328" i="13"/>
  <c r="I328" i="13" s="1"/>
  <c r="I327" i="13"/>
  <c r="F322" i="13"/>
  <c r="I322" i="13" s="1"/>
  <c r="F321" i="13"/>
  <c r="I321" i="13" s="1"/>
  <c r="F326" i="13"/>
  <c r="I326" i="13" s="1"/>
  <c r="F320" i="13"/>
  <c r="I320" i="13" s="1"/>
  <c r="F314" i="13"/>
  <c r="I314" i="13" s="1"/>
  <c r="F311" i="13"/>
  <c r="I311" i="13" s="1"/>
  <c r="I316" i="13"/>
  <c r="I315" i="13"/>
  <c r="F107" i="13"/>
  <c r="I107" i="13" s="1"/>
  <c r="F106" i="13"/>
  <c r="I106" i="13" s="1"/>
  <c r="F105" i="13"/>
  <c r="I105" i="13" s="1"/>
  <c r="F100" i="13"/>
  <c r="I100" i="13" s="1"/>
  <c r="F99" i="13"/>
  <c r="I99" i="13" s="1"/>
  <c r="I134" i="13" l="1"/>
  <c r="F143" i="13"/>
  <c r="I329" i="13"/>
  <c r="I160" i="13"/>
  <c r="F161" i="13"/>
  <c r="I161" i="13" s="1"/>
  <c r="F254" i="13"/>
  <c r="I254" i="13" s="1"/>
  <c r="I253" i="13"/>
  <c r="I330" i="13"/>
  <c r="F317" i="13"/>
  <c r="I317" i="13" s="1"/>
  <c r="I125" i="13"/>
  <c r="I143" i="13"/>
  <c r="F323" i="13"/>
  <c r="I323" i="13" s="1"/>
  <c r="F109" i="13"/>
  <c r="F108" i="13"/>
  <c r="I108" i="13" s="1"/>
  <c r="I97" i="13"/>
  <c r="I96" i="13"/>
  <c r="I94" i="13"/>
  <c r="I93" i="13"/>
  <c r="I91" i="13"/>
  <c r="I90" i="13"/>
  <c r="F98" i="13"/>
  <c r="I98" i="13" s="1"/>
  <c r="F95" i="13"/>
  <c r="I95" i="13" s="1"/>
  <c r="F92" i="13"/>
  <c r="I85" i="13"/>
  <c r="I84" i="13"/>
  <c r="I79" i="13"/>
  <c r="I78" i="13"/>
  <c r="I76" i="13"/>
  <c r="I75" i="13"/>
  <c r="I73" i="13"/>
  <c r="I72" i="13"/>
  <c r="F86" i="13"/>
  <c r="I86" i="13" s="1"/>
  <c r="F80" i="13"/>
  <c r="I80" i="13" s="1"/>
  <c r="F77" i="13"/>
  <c r="I77" i="13" s="1"/>
  <c r="F74" i="13"/>
  <c r="I74" i="13" s="1"/>
  <c r="F67" i="13"/>
  <c r="I67" i="13" s="1"/>
  <c r="F66" i="13"/>
  <c r="I66" i="13" s="1"/>
  <c r="F65" i="13"/>
  <c r="I65" i="13" s="1"/>
  <c r="I64" i="13"/>
  <c r="I63" i="13"/>
  <c r="I61" i="13"/>
  <c r="I60" i="13"/>
  <c r="I58" i="13"/>
  <c r="I57" i="13"/>
  <c r="I55" i="13"/>
  <c r="I54" i="13"/>
  <c r="F62" i="13"/>
  <c r="I62" i="13" s="1"/>
  <c r="F59" i="13"/>
  <c r="I59" i="13" s="1"/>
  <c r="F56" i="13"/>
  <c r="I56" i="13" s="1"/>
  <c r="F52" i="13"/>
  <c r="F51" i="13"/>
  <c r="I51" i="13" s="1"/>
  <c r="F50" i="13"/>
  <c r="I50" i="13" s="1"/>
  <c r="I49" i="13"/>
  <c r="I48" i="13"/>
  <c r="I46" i="13"/>
  <c r="I45" i="13"/>
  <c r="F47" i="13"/>
  <c r="I47" i="13" s="1"/>
  <c r="I43" i="13"/>
  <c r="I42" i="13"/>
  <c r="I40" i="13"/>
  <c r="I39" i="13"/>
  <c r="F44" i="13"/>
  <c r="I44" i="13" s="1"/>
  <c r="F41" i="13"/>
  <c r="I41" i="13" s="1"/>
  <c r="I331" i="13" l="1"/>
  <c r="F53" i="13"/>
  <c r="I53" i="13" s="1"/>
  <c r="I88" i="13"/>
  <c r="I52" i="13"/>
  <c r="F68" i="13"/>
  <c r="I68" i="13" s="1"/>
  <c r="I109" i="13"/>
  <c r="F110" i="13"/>
  <c r="I110" i="13" s="1"/>
  <c r="I92" i="13"/>
  <c r="F101" i="13"/>
  <c r="I101" i="13" s="1"/>
  <c r="I87" i="13"/>
  <c r="F89" i="13"/>
  <c r="I89" i="13" s="1"/>
  <c r="I37" i="13"/>
  <c r="I36" i="13"/>
  <c r="F38" i="13"/>
  <c r="I38" i="13" s="1"/>
  <c r="I34" i="13"/>
  <c r="I33" i="13"/>
  <c r="F35" i="13"/>
  <c r="I35" i="13" s="1"/>
  <c r="F31" i="13"/>
  <c r="I31" i="13" s="1"/>
  <c r="F30" i="13"/>
  <c r="I30" i="13" s="1"/>
  <c r="I28" i="13"/>
  <c r="I27" i="13"/>
  <c r="I25" i="13"/>
  <c r="I24" i="13"/>
  <c r="F29" i="13"/>
  <c r="I29" i="13" s="1"/>
  <c r="F26" i="13"/>
  <c r="I26" i="13" s="1"/>
  <c r="F20" i="13"/>
  <c r="I20" i="13" s="1"/>
  <c r="F17" i="13"/>
  <c r="I17" i="13" s="1"/>
  <c r="F14" i="13"/>
  <c r="I14" i="13" s="1"/>
  <c r="F11" i="13"/>
  <c r="I11" i="13" s="1"/>
  <c r="F22" i="13"/>
  <c r="I22" i="13" s="1"/>
  <c r="F21" i="13"/>
  <c r="I21" i="13" s="1"/>
  <c r="I19" i="13"/>
  <c r="I18" i="13"/>
  <c r="I16" i="13"/>
  <c r="I15" i="13"/>
  <c r="I13" i="13"/>
  <c r="I12" i="13"/>
  <c r="I10" i="13"/>
  <c r="I9" i="13"/>
  <c r="F8" i="13"/>
  <c r="I8" i="13" s="1"/>
  <c r="I7" i="13"/>
  <c r="I6" i="13"/>
  <c r="F69" i="13" l="1"/>
  <c r="F23" i="13"/>
  <c r="I23" i="13" s="1"/>
  <c r="F70" i="13"/>
  <c r="I334" i="13" s="1"/>
  <c r="F32" i="13"/>
  <c r="I32" i="13" s="1"/>
  <c r="G27" i="12"/>
  <c r="G26" i="12"/>
  <c r="G25" i="12"/>
  <c r="F27" i="12"/>
  <c r="F26" i="12"/>
  <c r="F25" i="12"/>
  <c r="H20" i="12"/>
  <c r="H23" i="12" s="1"/>
  <c r="H19" i="12"/>
  <c r="H22" i="12" s="1"/>
  <c r="H15" i="12"/>
  <c r="H18" i="12" s="1"/>
  <c r="H14" i="12"/>
  <c r="H17" i="12" s="1"/>
  <c r="H13" i="12"/>
  <c r="H16" i="12" s="1"/>
  <c r="G12" i="12"/>
  <c r="G11" i="12"/>
  <c r="G10" i="12"/>
  <c r="G18" i="12"/>
  <c r="G17" i="12"/>
  <c r="G16" i="12"/>
  <c r="G24" i="12"/>
  <c r="G23" i="12"/>
  <c r="G22" i="12"/>
  <c r="F24" i="12"/>
  <c r="F23" i="12"/>
  <c r="E26" i="12"/>
  <c r="H21" i="12"/>
  <c r="H24" i="12" s="1"/>
  <c r="F12" i="12"/>
  <c r="F11" i="12"/>
  <c r="F10" i="12"/>
  <c r="E11" i="12"/>
  <c r="G9" i="12"/>
  <c r="H8" i="12"/>
  <c r="H11" i="12" s="1"/>
  <c r="F85" i="11"/>
  <c r="F81" i="11"/>
  <c r="F75" i="11"/>
  <c r="F73" i="11"/>
  <c r="F71" i="11"/>
  <c r="F69" i="11"/>
  <c r="F65" i="11"/>
  <c r="F86" i="11"/>
  <c r="F67" i="11"/>
  <c r="F12" i="11"/>
  <c r="F11" i="11"/>
  <c r="F10" i="11"/>
  <c r="F9" i="11"/>
  <c r="F82" i="11"/>
  <c r="F80" i="11"/>
  <c r="F79" i="11"/>
  <c r="F78" i="11"/>
  <c r="E77" i="11"/>
  <c r="F76" i="11"/>
  <c r="F66" i="11"/>
  <c r="F56" i="11"/>
  <c r="F55" i="11"/>
  <c r="F51" i="11"/>
  <c r="F52" i="11"/>
  <c r="F53" i="11"/>
  <c r="F50" i="11"/>
  <c r="F48" i="11"/>
  <c r="F47" i="11"/>
  <c r="F45" i="11"/>
  <c r="F44" i="11" s="1"/>
  <c r="F42" i="11"/>
  <c r="F43" i="11"/>
  <c r="F41" i="11"/>
  <c r="F38" i="11"/>
  <c r="F39" i="11"/>
  <c r="F37" i="11"/>
  <c r="F33" i="11"/>
  <c r="F34" i="11"/>
  <c r="F35" i="11"/>
  <c r="F32" i="11"/>
  <c r="F26" i="11"/>
  <c r="F27" i="11"/>
  <c r="F28" i="11"/>
  <c r="F29" i="11"/>
  <c r="F30" i="11"/>
  <c r="F25" i="11"/>
  <c r="F23" i="11"/>
  <c r="F22" i="11"/>
  <c r="E54" i="11"/>
  <c r="E49" i="11"/>
  <c r="E46" i="11"/>
  <c r="E44" i="11"/>
  <c r="E40" i="11"/>
  <c r="E36" i="11"/>
  <c r="E15" i="11"/>
  <c r="E31" i="11"/>
  <c r="E24" i="11"/>
  <c r="E21" i="11"/>
  <c r="E24" i="12" l="1"/>
  <c r="I69" i="13"/>
  <c r="F333" i="13"/>
  <c r="F63" i="11"/>
  <c r="F71" i="13"/>
  <c r="I71" i="13" s="1"/>
  <c r="I70" i="13"/>
  <c r="H26" i="12"/>
  <c r="F36" i="11"/>
  <c r="E14" i="11"/>
  <c r="F54" i="11"/>
  <c r="F77" i="11"/>
  <c r="F21" i="11"/>
  <c r="F49" i="11"/>
  <c r="F40" i="11"/>
  <c r="F15" i="11"/>
  <c r="F46" i="11"/>
  <c r="F31" i="11"/>
  <c r="F24" i="11"/>
  <c r="I333" i="13" l="1"/>
  <c r="F335" i="13"/>
  <c r="I335" i="13" s="1"/>
  <c r="E13" i="11"/>
  <c r="F7" i="11"/>
  <c r="F14" i="11"/>
  <c r="F8" i="11" s="1"/>
  <c r="F13" i="11" l="1"/>
  <c r="E9" i="12"/>
  <c r="H7" i="12"/>
  <c r="E25" i="12"/>
  <c r="E10" i="12"/>
  <c r="H10" i="12" l="1"/>
  <c r="H25" i="12"/>
  <c r="E12" i="12"/>
  <c r="H9" i="12"/>
  <c r="E27" i="12"/>
  <c r="H12" i="12" l="1"/>
  <c r="H27" i="12"/>
</calcChain>
</file>

<file path=xl/sharedStrings.xml><?xml version="1.0" encoding="utf-8"?>
<sst xmlns="http://schemas.openxmlformats.org/spreadsheetml/2006/main" count="677" uniqueCount="164">
  <si>
    <t>과목</t>
  </si>
  <si>
    <t>전년도</t>
  </si>
  <si>
    <t>예산액</t>
  </si>
  <si>
    <t>당해연도</t>
  </si>
  <si>
    <t>예 산 액</t>
  </si>
  <si>
    <t>증감액</t>
  </si>
  <si>
    <t>관</t>
  </si>
  <si>
    <t>항</t>
  </si>
  <si>
    <t>목</t>
  </si>
  <si>
    <t>보조금수입</t>
  </si>
  <si>
    <t>법인전입금</t>
  </si>
  <si>
    <t>계</t>
  </si>
  <si>
    <t>인건비</t>
  </si>
  <si>
    <t>급여</t>
  </si>
  <si>
    <t>제수당</t>
  </si>
  <si>
    <t>기타후생경비</t>
  </si>
  <si>
    <t>업무추진비</t>
  </si>
  <si>
    <t>기관운영비</t>
  </si>
  <si>
    <t>회의비</t>
  </si>
  <si>
    <t>운영비</t>
  </si>
  <si>
    <t>출장비</t>
  </si>
  <si>
    <t>차량비</t>
  </si>
  <si>
    <t>공공요금</t>
  </si>
  <si>
    <t>제세공과금</t>
  </si>
  <si>
    <t>기타운영비</t>
  </si>
  <si>
    <t>사업비</t>
  </si>
  <si>
    <t>가족관계사업</t>
  </si>
  <si>
    <t>가족생활사업</t>
  </si>
  <si>
    <t>지역공동체사업</t>
  </si>
  <si>
    <t>센터 법인전입금</t>
  </si>
  <si>
    <t>구분</t>
  </si>
  <si>
    <t>정부</t>
  </si>
  <si>
    <t>보조금</t>
  </si>
  <si>
    <t>자부담금</t>
  </si>
  <si>
    <t>후원금</t>
  </si>
  <si>
    <t>수 입</t>
  </si>
  <si>
    <t>국도비</t>
  </si>
  <si>
    <t>시군구</t>
  </si>
  <si>
    <t>예산</t>
  </si>
  <si>
    <t>결산</t>
  </si>
  <si>
    <t>증감</t>
  </si>
  <si>
    <t>합계</t>
  </si>
  <si>
    <t>전입금</t>
  </si>
  <si>
    <t>법 인</t>
  </si>
  <si>
    <t>잡수입</t>
  </si>
  <si>
    <t>총계</t>
  </si>
  <si>
    <t>정부보조금</t>
  </si>
  <si>
    <t>자부담</t>
  </si>
  <si>
    <t>사회보험부담금</t>
  </si>
  <si>
    <t>퇴직금 및 퇴직적립금</t>
  </si>
  <si>
    <t>여비</t>
  </si>
  <si>
    <t>수용비 및 수수료</t>
  </si>
  <si>
    <t>가족관계사업비</t>
  </si>
  <si>
    <t>가족생활사업비</t>
  </si>
  <si>
    <t>지역공동체사업비</t>
  </si>
  <si>
    <t>퇴직금</t>
  </si>
  <si>
    <t>수용비</t>
  </si>
  <si>
    <t>프로그램운영비</t>
  </si>
  <si>
    <t>아이돌봄지원사업(국비)사업비</t>
  </si>
  <si>
    <t>수용비및 수수료</t>
  </si>
  <si>
    <t>홍보비</t>
  </si>
  <si>
    <t>행정부대경비</t>
  </si>
  <si>
    <t>지도사인건비</t>
  </si>
  <si>
    <t>[별지 제5호의] &lt;개정 2009.2.5.&gt;</t>
  </si>
  <si>
    <t>[별지 제5호의2서식] &lt;개정 2009.2.5.&gt;</t>
  </si>
  <si>
    <t>긴급위기가족지원</t>
  </si>
  <si>
    <r>
      <t>[</t>
    </r>
    <r>
      <rPr>
        <sz val="10"/>
        <color rgb="FF000000"/>
        <rFont val="함초롬바탕"/>
        <family val="1"/>
        <charset val="129"/>
      </rPr>
      <t>별지 제</t>
    </r>
    <r>
      <rPr>
        <sz val="10"/>
        <color rgb="FF000000"/>
        <rFont val="맑은 고딕"/>
        <family val="3"/>
        <charset val="129"/>
        <scheme val="minor"/>
      </rPr>
      <t>1</t>
    </r>
    <r>
      <rPr>
        <sz val="10"/>
        <color rgb="FF000000"/>
        <rFont val="함초롬바탕"/>
        <family val="1"/>
        <charset val="129"/>
      </rPr>
      <t>호서식</t>
    </r>
    <r>
      <rPr>
        <sz val="10"/>
        <color rgb="FF000000"/>
        <rFont val="맑은 고딕"/>
        <family val="3"/>
        <charset val="129"/>
        <scheme val="minor"/>
      </rPr>
      <t>] &lt;</t>
    </r>
    <r>
      <rPr>
        <sz val="10"/>
        <color rgb="FF000000"/>
        <rFont val="함초롬바탕"/>
        <family val="1"/>
        <charset val="129"/>
      </rPr>
      <t xml:space="preserve">개정 </t>
    </r>
    <r>
      <rPr>
        <sz val="10"/>
        <color rgb="FF000000"/>
        <rFont val="맑은 고딕"/>
        <family val="3"/>
        <charset val="129"/>
        <scheme val="minor"/>
      </rPr>
      <t>2005.7.15.&gt;</t>
    </r>
  </si>
  <si>
    <t>산출내역</t>
    <phoneticPr fontId="1" type="noConversion"/>
  </si>
  <si>
    <t>1.가족센터운영지원</t>
    <phoneticPr fontId="1" type="noConversion"/>
  </si>
  <si>
    <t>2.방문교육서비스</t>
    <phoneticPr fontId="1" type="noConversion"/>
  </si>
  <si>
    <t>후원금수입</t>
    <phoneticPr fontId="1" type="noConversion"/>
  </si>
  <si>
    <t>예금이자</t>
    <phoneticPr fontId="1" type="noConversion"/>
  </si>
  <si>
    <t>업무추진비</t>
    <phoneticPr fontId="1" type="noConversion"/>
  </si>
  <si>
    <t>사회보험부담금</t>
    <phoneticPr fontId="1" type="noConversion"/>
  </si>
  <si>
    <t>기타후생경비</t>
    <phoneticPr fontId="1" type="noConversion"/>
  </si>
  <si>
    <t>기관운영비</t>
    <phoneticPr fontId="1" type="noConversion"/>
  </si>
  <si>
    <t>기타운영비</t>
    <phoneticPr fontId="1" type="noConversion"/>
  </si>
  <si>
    <t>제세공과금</t>
    <phoneticPr fontId="1" type="noConversion"/>
  </si>
  <si>
    <t>방문지도사_급여</t>
    <phoneticPr fontId="1" type="noConversion"/>
  </si>
  <si>
    <t>방문지도사_사회보험부담금</t>
    <phoneticPr fontId="1" type="noConversion"/>
  </si>
  <si>
    <t>방문지도사_퇴직적립금</t>
    <phoneticPr fontId="1" type="noConversion"/>
  </si>
  <si>
    <t>방문지도사_제수당</t>
    <phoneticPr fontId="1" type="noConversion"/>
  </si>
  <si>
    <t>방문지도사_회의수당</t>
    <phoneticPr fontId="1" type="noConversion"/>
  </si>
  <si>
    <t>방문지도사_교통비</t>
    <phoneticPr fontId="1" type="noConversion"/>
  </si>
  <si>
    <t>교구 및 교재비</t>
    <phoneticPr fontId="1" type="noConversion"/>
  </si>
  <si>
    <t>홍보비</t>
    <phoneticPr fontId="1" type="noConversion"/>
  </si>
  <si>
    <t>결혼이민자 통번역 서비스(국비)</t>
    <phoneticPr fontId="1" type="noConversion"/>
  </si>
  <si>
    <t>자녀양육 및 자녀생활 방문교육서비스 사업비(국비)</t>
    <phoneticPr fontId="1" type="noConversion"/>
  </si>
  <si>
    <t>가족센터운영지원 사무비</t>
    <phoneticPr fontId="1" type="noConversion"/>
  </si>
  <si>
    <t>가족센터운영지원사업비</t>
    <phoneticPr fontId="1" type="noConversion"/>
  </si>
  <si>
    <t>제수당</t>
    <phoneticPr fontId="1" type="noConversion"/>
  </si>
  <si>
    <t>이중언어 가족환경조성사업(국비)</t>
    <phoneticPr fontId="1" type="noConversion"/>
  </si>
  <si>
    <t>한국어 강사비</t>
    <phoneticPr fontId="1" type="noConversion"/>
  </si>
  <si>
    <t>결혼이민자 역량강화지원(국비)</t>
    <phoneticPr fontId="1" type="noConversion"/>
  </si>
  <si>
    <t>자조모임운영비</t>
    <phoneticPr fontId="1" type="noConversion"/>
  </si>
  <si>
    <t>슈퍼비전운영비</t>
    <phoneticPr fontId="1" type="noConversion"/>
  </si>
  <si>
    <t>청소년부모 심리상담지원</t>
    <phoneticPr fontId="1" type="noConversion"/>
  </si>
  <si>
    <t>청소년부모 법률지원</t>
    <phoneticPr fontId="1" type="noConversion"/>
  </si>
  <si>
    <t>학습정서지원</t>
    <phoneticPr fontId="1" type="noConversion"/>
  </si>
  <si>
    <t>생활도움지원</t>
    <phoneticPr fontId="1" type="noConversion"/>
  </si>
  <si>
    <t>보수교육비</t>
    <phoneticPr fontId="1" type="noConversion"/>
  </si>
  <si>
    <t>인력양성교육비</t>
    <phoneticPr fontId="1" type="noConversion"/>
  </si>
  <si>
    <t>긴급재난지원</t>
    <phoneticPr fontId="1" type="noConversion"/>
  </si>
  <si>
    <t>사례회의운영비</t>
    <phoneticPr fontId="1" type="noConversion"/>
  </si>
  <si>
    <t>홍보비</t>
    <phoneticPr fontId="1" type="noConversion"/>
  </si>
  <si>
    <t>가족역량강화지원(국비)</t>
    <phoneticPr fontId="1" type="noConversion"/>
  </si>
  <si>
    <t>다문화가족사업비(도비)</t>
    <phoneticPr fontId="1" type="noConversion"/>
  </si>
  <si>
    <t>별도 사업비</t>
    <phoneticPr fontId="1" type="noConversion"/>
  </si>
  <si>
    <t>전담인력 인건비</t>
    <phoneticPr fontId="1" type="noConversion"/>
  </si>
  <si>
    <t>돌보미 활동수당</t>
    <phoneticPr fontId="1" type="noConversion"/>
  </si>
  <si>
    <t>돌보미 관리비</t>
    <phoneticPr fontId="1" type="noConversion"/>
  </si>
  <si>
    <t>행정부대경비</t>
    <phoneticPr fontId="1" type="noConversion"/>
  </si>
  <si>
    <r>
      <t xml:space="preserve">2023년 세 입 </t>
    </r>
    <r>
      <rPr>
        <u/>
        <sz val="20"/>
        <color rgb="FF000000"/>
        <rFont val="맑은 고딕"/>
        <family val="1"/>
        <charset val="129"/>
        <scheme val="major"/>
      </rPr>
      <t>‧</t>
    </r>
    <r>
      <rPr>
        <u/>
        <sz val="20"/>
        <color rgb="FF000000"/>
        <rFont val="맑은 고딕"/>
        <family val="3"/>
        <charset val="129"/>
        <scheme val="major"/>
      </rPr>
      <t xml:space="preserve"> 세 출 명 세 서</t>
    </r>
    <phoneticPr fontId="1" type="noConversion"/>
  </si>
  <si>
    <t>2023년  세 입 결 산 서(시설용)</t>
    <phoneticPr fontId="1" type="noConversion"/>
  </si>
  <si>
    <t>사회보험_국비</t>
    <phoneticPr fontId="1" type="noConversion"/>
  </si>
  <si>
    <t>퇴직적립금_국비</t>
    <phoneticPr fontId="1" type="noConversion"/>
  </si>
  <si>
    <t>제수당_도비</t>
    <phoneticPr fontId="1" type="noConversion"/>
  </si>
  <si>
    <t>공공요금_국비</t>
    <phoneticPr fontId="1" type="noConversion"/>
  </si>
  <si>
    <t>3.통번역서비스</t>
    <phoneticPr fontId="1" type="noConversion"/>
  </si>
  <si>
    <t>4.이중언어환경조성사업</t>
    <phoneticPr fontId="1" type="noConversion"/>
  </si>
  <si>
    <t>5.결혼이민자 역량강화</t>
    <phoneticPr fontId="1" type="noConversion"/>
  </si>
  <si>
    <t>6.가족희망드림지원</t>
    <phoneticPr fontId="1" type="noConversion"/>
  </si>
  <si>
    <t>7.한국어교육(도비)</t>
    <phoneticPr fontId="1" type="noConversion"/>
  </si>
  <si>
    <t>8. 중도입국자녀(도비)</t>
    <phoneticPr fontId="1" type="noConversion"/>
  </si>
  <si>
    <t>9.취업교육지원(도비)</t>
    <phoneticPr fontId="1" type="noConversion"/>
  </si>
  <si>
    <t>10.문화다양성이해교육</t>
    <phoneticPr fontId="1" type="noConversion"/>
  </si>
  <si>
    <t>11.서포터즈운영(도비)</t>
    <phoneticPr fontId="1" type="noConversion"/>
  </si>
  <si>
    <t>12.동아리모임활성화(도비)</t>
    <phoneticPr fontId="1" type="noConversion"/>
  </si>
  <si>
    <t>13.다문화신문구독(도비)</t>
    <phoneticPr fontId="1" type="noConversion"/>
  </si>
  <si>
    <t>14.행복한가족(도비)</t>
    <phoneticPr fontId="1" type="noConversion"/>
  </si>
  <si>
    <t>15.다문화가족캠프(도비)</t>
    <phoneticPr fontId="1" type="noConversion"/>
  </si>
  <si>
    <t>16.다문화아동이중언어(도비)</t>
    <phoneticPr fontId="1" type="noConversion"/>
  </si>
  <si>
    <t>17.경기육아나눔터(도비)</t>
    <phoneticPr fontId="1" type="noConversion"/>
  </si>
  <si>
    <t>18.아이돌봄지원(국비)</t>
    <phoneticPr fontId="1" type="noConversion"/>
  </si>
  <si>
    <t>19.아이돌보미독감접종비</t>
    <phoneticPr fontId="1" type="noConversion"/>
  </si>
  <si>
    <t>20.아이돌보미영아돌봄수당</t>
    <phoneticPr fontId="1" type="noConversion"/>
  </si>
  <si>
    <t>21.아픈아이119(시비)</t>
    <phoneticPr fontId="1" type="noConversion"/>
  </si>
  <si>
    <t>홍보사업비 외</t>
    <phoneticPr fontId="1" type="noConversion"/>
  </si>
  <si>
    <t>급여</t>
    <phoneticPr fontId="1" type="noConversion"/>
  </si>
  <si>
    <t>2023년  세 출 결 산 서(시설용)</t>
    <phoneticPr fontId="1" type="noConversion"/>
  </si>
  <si>
    <t>급여</t>
    <phoneticPr fontId="1" type="noConversion"/>
  </si>
  <si>
    <t>3. 결혼이민자 통번역서비스(국비) 결산</t>
    <phoneticPr fontId="1" type="noConversion"/>
  </si>
  <si>
    <t>4. 이중언어 가족환경조성사업(국비) 결산</t>
    <phoneticPr fontId="1" type="noConversion"/>
  </si>
  <si>
    <t>5. 결혼이민자 역량강화지원(국비) 결산</t>
    <phoneticPr fontId="1" type="noConversion"/>
  </si>
  <si>
    <t>7. 결혼이민자한국어(도비)</t>
    <phoneticPr fontId="1" type="noConversion"/>
  </si>
  <si>
    <t>8. 중도입국자녀한국사회적응(도비)사업비</t>
    <phoneticPr fontId="1" type="noConversion"/>
  </si>
  <si>
    <t>9. 결혼이민자취업교육(도비)사업비</t>
    <phoneticPr fontId="1" type="noConversion"/>
  </si>
  <si>
    <t>10. 문화다양성이해교육(도비)사업비</t>
    <phoneticPr fontId="1" type="noConversion"/>
  </si>
  <si>
    <t>11. 다문화가족 서포터즈(도비) 사업비</t>
    <phoneticPr fontId="1" type="noConversion"/>
  </si>
  <si>
    <t>12. 다문화 동아리모임 활성화지원(도비)</t>
    <phoneticPr fontId="1" type="noConversion"/>
  </si>
  <si>
    <t>13. 다문화가족 신문구독(도비) 사업비</t>
    <phoneticPr fontId="1" type="noConversion"/>
  </si>
  <si>
    <t>14. 다문화아동 이중언어교육(도비) 사업비</t>
    <phoneticPr fontId="1" type="noConversion"/>
  </si>
  <si>
    <t>15. 다문화가족캠프지원(도비) 사업비</t>
    <phoneticPr fontId="1" type="noConversion"/>
  </si>
  <si>
    <t>1. 가족센터 운영지원 결산</t>
    <phoneticPr fontId="1" type="noConversion"/>
  </si>
  <si>
    <t>2. 다문화가족 방문교육사업(국비) 결산</t>
    <phoneticPr fontId="1" type="noConversion"/>
  </si>
  <si>
    <t>6. 가족희망드림지원사업(국비) 결산</t>
    <phoneticPr fontId="1" type="noConversion"/>
  </si>
  <si>
    <t>16. 행복한가족프로그램(도비)사업비</t>
    <phoneticPr fontId="1" type="noConversion"/>
  </si>
  <si>
    <t>17. 경기육아나눔터(도비) 사업비</t>
    <phoneticPr fontId="1" type="noConversion"/>
  </si>
  <si>
    <t>18. 오산시아픈아이119(시비)사업비</t>
    <phoneticPr fontId="1" type="noConversion"/>
  </si>
  <si>
    <t>19. 아이돌보미영아돌봄지원사원</t>
    <phoneticPr fontId="1" type="noConversion"/>
  </si>
  <si>
    <t>20. 아이돌보미 독감예방접종(도비) 사업비</t>
    <phoneticPr fontId="1" type="noConversion"/>
  </si>
  <si>
    <t>21. 아이돌봄지원사업(국비) 결산</t>
    <phoneticPr fontId="1" type="noConversion"/>
  </si>
  <si>
    <t>7~15. 다문화가족 도비 지원사업(도비) 결산</t>
    <phoneticPr fontId="1" type="noConversion"/>
  </si>
  <si>
    <t>16~20. 별도 사업 결산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</si>
</sst>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▲#,##0"/>
    <numFmt numFmtId="177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u/>
      <sz val="20"/>
      <color rgb="FF000000"/>
      <name val="맑은 고딕"/>
      <family val="1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22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4C4C4C"/>
      </left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/>
      <top style="thin">
        <color rgb="FF4C4C4C"/>
      </top>
      <bottom/>
      <diagonal/>
    </border>
    <border>
      <left/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/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7F7F7F"/>
      </bottom>
      <diagonal/>
    </border>
    <border>
      <left style="thin">
        <color rgb="FF4C4C4C"/>
      </left>
      <right style="thin">
        <color rgb="FF4C4C4C"/>
      </right>
      <top style="medium">
        <color rgb="FF7F7F7F"/>
      </top>
      <bottom/>
      <diagonal/>
    </border>
    <border>
      <left style="thin">
        <color rgb="FF4C4C4C"/>
      </left>
      <right style="thin">
        <color rgb="FF4C4C4C"/>
      </right>
      <top style="medium">
        <color rgb="FF7F7F7F"/>
      </top>
      <bottom style="thin">
        <color rgb="FF4C4C4C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4C4C4C"/>
      </left>
      <right/>
      <top/>
      <bottom style="medium">
        <color rgb="FF7F7F7F"/>
      </bottom>
      <diagonal/>
    </border>
    <border>
      <left/>
      <right style="thin">
        <color rgb="FF4C4C4C"/>
      </right>
      <top/>
      <bottom style="medium">
        <color rgb="FF7F7F7F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double">
        <color rgb="FF7F7F7F"/>
      </bottom>
      <diagonal/>
    </border>
    <border>
      <left style="medium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/>
      <top style="medium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medium">
        <color rgb="FF7F7F7F"/>
      </right>
      <top/>
      <bottom style="double">
        <color rgb="FF7F7F7F"/>
      </bottom>
      <diagonal/>
    </border>
    <border>
      <left style="medium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/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7F7F7F"/>
      </right>
      <top style="thin">
        <color rgb="FF7F7F7F"/>
      </top>
      <bottom/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medium">
        <color rgb="FF7F7F7F"/>
      </bottom>
      <diagonal/>
    </border>
    <border>
      <left style="medium">
        <color rgb="FF7F7F7F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7F7F7F"/>
      </right>
      <top/>
      <bottom style="thin">
        <color rgb="FF808080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/>
      <diagonal/>
    </border>
    <border>
      <left style="medium">
        <color rgb="FF7F7F7F"/>
      </left>
      <right style="thin">
        <color rgb="FF808080"/>
      </right>
      <top/>
      <bottom/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medium">
        <color rgb="FF7F7F7F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medium">
        <color rgb="FF7F7F7F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thin">
        <color rgb="FF7F7F7F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thin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medium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/>
      <bottom style="medium">
        <color rgb="FF7F7F7F"/>
      </bottom>
      <diagonal/>
    </border>
    <border>
      <left style="thin">
        <color rgb="FF7F7F7F"/>
      </left>
      <right/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theme="1"/>
      </left>
      <right/>
      <top style="medium">
        <color theme="1"/>
      </top>
      <bottom style="thin">
        <color rgb="FF4C4C4C"/>
      </bottom>
      <diagonal/>
    </border>
    <border>
      <left/>
      <right/>
      <top style="medium">
        <color theme="1"/>
      </top>
      <bottom style="thin">
        <color rgb="FF4C4C4C"/>
      </bottom>
      <diagonal/>
    </border>
    <border>
      <left/>
      <right style="thin">
        <color rgb="FF4C4C4C"/>
      </right>
      <top style="medium">
        <color theme="1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medium">
        <color theme="1"/>
      </top>
      <bottom/>
      <diagonal/>
    </border>
    <border>
      <left style="thin">
        <color rgb="FF4C4C4C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 style="medium">
        <color theme="1"/>
      </right>
      <top/>
      <bottom/>
      <diagonal/>
    </border>
    <border>
      <left style="medium">
        <color theme="1"/>
      </left>
      <right style="thin">
        <color rgb="FF4C4C4C"/>
      </right>
      <top style="medium">
        <color rgb="FF7F7F7F"/>
      </top>
      <bottom/>
      <diagonal/>
    </border>
    <border>
      <left style="thin">
        <color rgb="FF4C4C4C"/>
      </left>
      <right style="medium">
        <color theme="1"/>
      </right>
      <top style="medium">
        <color rgb="FF7F7F7F"/>
      </top>
      <bottom style="thin">
        <color rgb="FF4C4C4C"/>
      </bottom>
      <diagonal/>
    </border>
    <border>
      <left style="medium">
        <color theme="1"/>
      </left>
      <right style="thin">
        <color rgb="FF4C4C4C"/>
      </right>
      <top/>
      <bottom/>
      <diagonal/>
    </border>
    <border>
      <left style="thin">
        <color rgb="FF4C4C4C"/>
      </left>
      <right style="medium">
        <color theme="1"/>
      </right>
      <top style="thin">
        <color rgb="FF4C4C4C"/>
      </top>
      <bottom style="thin">
        <color rgb="FF4C4C4C"/>
      </bottom>
      <diagonal/>
    </border>
    <border>
      <left style="thin">
        <color rgb="FF808080"/>
      </left>
      <right style="medium">
        <color theme="1"/>
      </right>
      <top style="thin">
        <color rgb="FF808080"/>
      </top>
      <bottom style="thin">
        <color rgb="FF808080"/>
      </bottom>
      <diagonal/>
    </border>
    <border>
      <left style="medium">
        <color theme="1"/>
      </left>
      <right style="thin">
        <color rgb="FF4C4C4C"/>
      </right>
      <top/>
      <bottom style="medium">
        <color rgb="FF7F7F7F"/>
      </bottom>
      <diagonal/>
    </border>
    <border>
      <left style="thin">
        <color rgb="FF4C4C4C"/>
      </left>
      <right style="medium">
        <color theme="1"/>
      </right>
      <top style="thin">
        <color rgb="FF4C4C4C"/>
      </top>
      <bottom style="medium">
        <color rgb="FF7F7F7F"/>
      </bottom>
      <diagonal/>
    </border>
    <border>
      <left style="medium">
        <color theme="1"/>
      </left>
      <right/>
      <top/>
      <bottom/>
      <diagonal/>
    </border>
    <border>
      <left style="thin">
        <color rgb="FF4C4C4C"/>
      </left>
      <right style="medium">
        <color theme="1"/>
      </right>
      <top/>
      <bottom style="thin">
        <color rgb="FF4C4C4C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rgb="FF4C4C4C"/>
      </right>
      <top/>
      <bottom style="medium">
        <color theme="1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theme="1"/>
      </bottom>
      <diagonal/>
    </border>
    <border>
      <left style="thin">
        <color rgb="FF4C4C4C"/>
      </left>
      <right style="thin">
        <color rgb="FF4C4C4C"/>
      </right>
      <top/>
      <bottom style="medium">
        <color theme="1"/>
      </bottom>
      <diagonal/>
    </border>
    <border>
      <left style="thin">
        <color rgb="FF4C4C4C"/>
      </left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double">
        <color rgb="FF7F7F7F"/>
      </top>
      <bottom style="thin">
        <color rgb="FF808080"/>
      </bottom>
      <diagonal/>
    </border>
    <border>
      <left style="thin">
        <color rgb="FF7F7F7F"/>
      </left>
      <right style="medium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/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justify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176" fontId="5" fillId="0" borderId="24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justify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shrinkToFit="1"/>
    </xf>
    <xf numFmtId="3" fontId="3" fillId="0" borderId="23" xfId="0" applyNumberFormat="1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justify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3" fillId="0" borderId="35" xfId="0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right" vertical="center" wrapTex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justify" vertical="center" shrinkToFit="1"/>
    </xf>
    <xf numFmtId="0" fontId="3" fillId="0" borderId="54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justify" vertical="center" shrinkToFit="1"/>
    </xf>
    <xf numFmtId="0" fontId="3" fillId="0" borderId="30" xfId="0" applyFont="1" applyBorder="1" applyAlignment="1">
      <alignment horizontal="justify" vertical="center" wrapText="1"/>
    </xf>
    <xf numFmtId="0" fontId="3" fillId="0" borderId="54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center" vertical="center" shrinkToFit="1"/>
    </xf>
    <xf numFmtId="0" fontId="0" fillId="0" borderId="57" xfId="0" applyBorder="1" applyAlignment="1">
      <alignment vertical="center" shrinkToFit="1"/>
    </xf>
    <xf numFmtId="0" fontId="3" fillId="0" borderId="59" xfId="0" applyFont="1" applyBorder="1" applyAlignment="1">
      <alignment horizontal="right" vertical="center" wrapText="1"/>
    </xf>
    <xf numFmtId="0" fontId="3" fillId="0" borderId="5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right" vertical="center" wrapText="1"/>
    </xf>
    <xf numFmtId="0" fontId="3" fillId="0" borderId="60" xfId="0" applyFont="1" applyBorder="1" applyAlignment="1">
      <alignment horizontal="justify" vertical="center" shrinkToFit="1"/>
    </xf>
    <xf numFmtId="3" fontId="5" fillId="0" borderId="27" xfId="0" applyNumberFormat="1" applyFont="1" applyBorder="1" applyAlignment="1">
      <alignment horizontal="right" vertical="center" wrapText="1"/>
    </xf>
    <xf numFmtId="0" fontId="3" fillId="0" borderId="61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65" xfId="0" applyFont="1" applyFill="1" applyBorder="1" applyAlignment="1">
      <alignment horizontal="center" vertical="center" wrapText="1"/>
    </xf>
    <xf numFmtId="3" fontId="5" fillId="3" borderId="65" xfId="0" applyNumberFormat="1" applyFont="1" applyFill="1" applyBorder="1" applyAlignment="1">
      <alignment horizontal="right" vertical="center" wrapText="1"/>
    </xf>
    <xf numFmtId="0" fontId="5" fillId="3" borderId="65" xfId="0" applyFont="1" applyFill="1" applyBorder="1" applyAlignment="1">
      <alignment horizontal="right" vertical="center" wrapText="1"/>
    </xf>
    <xf numFmtId="3" fontId="5" fillId="3" borderId="66" xfId="0" applyNumberFormat="1" applyFont="1" applyFill="1" applyBorder="1" applyAlignment="1">
      <alignment horizontal="right" vertical="center" wrapText="1"/>
    </xf>
    <xf numFmtId="3" fontId="5" fillId="3" borderId="48" xfId="0" applyNumberFormat="1" applyFont="1" applyFill="1" applyBorder="1" applyAlignment="1">
      <alignment horizontal="right" vertical="center" wrapText="1"/>
    </xf>
    <xf numFmtId="0" fontId="5" fillId="3" borderId="35" xfId="0" applyFont="1" applyFill="1" applyBorder="1" applyAlignment="1">
      <alignment horizontal="center" vertical="center" wrapText="1"/>
    </xf>
    <xf numFmtId="176" fontId="5" fillId="3" borderId="35" xfId="0" applyNumberFormat="1" applyFont="1" applyFill="1" applyBorder="1" applyAlignment="1">
      <alignment horizontal="right" vertical="center" wrapText="1"/>
    </xf>
    <xf numFmtId="0" fontId="5" fillId="3" borderId="35" xfId="0" applyFont="1" applyFill="1" applyBorder="1" applyAlignment="1">
      <alignment horizontal="right" vertical="center" wrapText="1"/>
    </xf>
    <xf numFmtId="176" fontId="5" fillId="3" borderId="52" xfId="0" applyNumberFormat="1" applyFont="1" applyFill="1" applyBorder="1" applyAlignment="1">
      <alignment horizontal="right" vertical="center" wrapText="1"/>
    </xf>
    <xf numFmtId="0" fontId="5" fillId="2" borderId="47" xfId="0" applyFont="1" applyFill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176" fontId="3" fillId="0" borderId="48" xfId="0" applyNumberFormat="1" applyFont="1" applyBorder="1" applyAlignment="1">
      <alignment horizontal="right" vertical="center" wrapText="1"/>
    </xf>
    <xf numFmtId="3" fontId="5" fillId="0" borderId="48" xfId="0" applyNumberFormat="1" applyFont="1" applyBorder="1" applyAlignment="1">
      <alignment horizontal="right" vertical="center" wrapText="1"/>
    </xf>
    <xf numFmtId="176" fontId="5" fillId="0" borderId="48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76" fontId="5" fillId="0" borderId="5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8" fillId="3" borderId="65" xfId="0" applyFont="1" applyFill="1" applyBorder="1" applyAlignment="1">
      <alignment horizontal="right" vertical="center" wrapText="1"/>
    </xf>
    <xf numFmtId="0" fontId="8" fillId="3" borderId="35" xfId="0" applyFont="1" applyFill="1" applyBorder="1" applyAlignment="1">
      <alignment horizontal="right" vertical="center" wrapText="1"/>
    </xf>
    <xf numFmtId="0" fontId="3" fillId="3" borderId="65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35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0" fontId="3" fillId="0" borderId="65" xfId="0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3" fontId="5" fillId="4" borderId="66" xfId="0" applyNumberFormat="1" applyFont="1" applyFill="1" applyBorder="1" applyAlignment="1">
      <alignment horizontal="right" vertical="center" wrapText="1"/>
    </xf>
    <xf numFmtId="3" fontId="5" fillId="4" borderId="48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5" fillId="4" borderId="52" xfId="0" applyNumberFormat="1" applyFont="1" applyFill="1" applyBorder="1" applyAlignment="1">
      <alignment horizontal="right" vertical="center" wrapText="1"/>
    </xf>
    <xf numFmtId="0" fontId="5" fillId="4" borderId="65" xfId="0" applyFont="1" applyFill="1" applyBorder="1" applyAlignment="1">
      <alignment horizontal="center" vertical="center" wrapText="1"/>
    </xf>
    <xf numFmtId="3" fontId="5" fillId="4" borderId="65" xfId="0" applyNumberFormat="1" applyFont="1" applyFill="1" applyBorder="1" applyAlignment="1">
      <alignment horizontal="right" vertical="center" wrapText="1"/>
    </xf>
    <xf numFmtId="0" fontId="5" fillId="4" borderId="35" xfId="0" applyFont="1" applyFill="1" applyBorder="1" applyAlignment="1">
      <alignment horizontal="center" vertical="center" wrapText="1"/>
    </xf>
    <xf numFmtId="176" fontId="5" fillId="4" borderId="35" xfId="0" applyNumberFormat="1" applyFont="1" applyFill="1" applyBorder="1" applyAlignment="1">
      <alignment horizontal="right" vertical="center" wrapText="1"/>
    </xf>
    <xf numFmtId="3" fontId="3" fillId="0" borderId="46" xfId="0" applyNumberFormat="1" applyFont="1" applyBorder="1" applyAlignment="1">
      <alignment horizontal="right" vertical="center" wrapText="1"/>
    </xf>
    <xf numFmtId="176" fontId="5" fillId="0" borderId="50" xfId="0" applyNumberFormat="1" applyFont="1" applyBorder="1" applyAlignment="1">
      <alignment horizontal="right" vertical="center" wrapText="1"/>
    </xf>
    <xf numFmtId="176" fontId="3" fillId="0" borderId="50" xfId="0" applyNumberFormat="1" applyFont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3" fontId="3" fillId="0" borderId="85" xfId="0" applyNumberFormat="1" applyFont="1" applyBorder="1" applyAlignment="1">
      <alignment horizontal="right" vertical="center" wrapText="1"/>
    </xf>
    <xf numFmtId="0" fontId="3" fillId="0" borderId="86" xfId="0" applyFont="1" applyBorder="1" applyAlignment="1">
      <alignment horizontal="center" vertical="center" wrapText="1"/>
    </xf>
    <xf numFmtId="3" fontId="3" fillId="0" borderId="87" xfId="0" applyNumberFormat="1" applyFont="1" applyBorder="1" applyAlignment="1">
      <alignment horizontal="right" vertical="center" wrapText="1"/>
    </xf>
    <xf numFmtId="0" fontId="4" fillId="0" borderId="86" xfId="0" applyFont="1" applyBorder="1" applyAlignment="1">
      <alignment vertical="center" wrapText="1"/>
    </xf>
    <xf numFmtId="176" fontId="3" fillId="0" borderId="88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4" fillId="0" borderId="89" xfId="0" applyFont="1" applyBorder="1" applyAlignment="1">
      <alignment vertical="center" wrapText="1"/>
    </xf>
    <xf numFmtId="176" fontId="5" fillId="0" borderId="9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right" vertical="center" wrapText="1"/>
    </xf>
    <xf numFmtId="0" fontId="3" fillId="0" borderId="100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right" vertical="center" wrapText="1"/>
    </xf>
    <xf numFmtId="176" fontId="5" fillId="0" borderId="10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3" fillId="0" borderId="29" xfId="0" applyNumberFormat="1" applyFont="1" applyBorder="1" applyAlignment="1">
      <alignment horizontal="right" vertical="center" wrapText="1"/>
    </xf>
    <xf numFmtId="177" fontId="3" fillId="0" borderId="8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3" fontId="4" fillId="0" borderId="85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3" fontId="4" fillId="0" borderId="87" xfId="0" applyNumberFormat="1" applyFont="1" applyBorder="1" applyAlignment="1">
      <alignment horizontal="right" vertical="center" wrapText="1"/>
    </xf>
    <xf numFmtId="176" fontId="4" fillId="0" borderId="24" xfId="0" applyNumberFormat="1" applyFont="1" applyBorder="1" applyAlignment="1">
      <alignment horizontal="right" vertical="center" wrapText="1"/>
    </xf>
    <xf numFmtId="176" fontId="4" fillId="0" borderId="88" xfId="0" applyNumberFormat="1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87" xfId="0" applyNumberFormat="1" applyFont="1" applyBorder="1" applyAlignment="1">
      <alignment horizontal="right" vertical="center" wrapText="1"/>
    </xf>
    <xf numFmtId="176" fontId="14" fillId="0" borderId="33" xfId="0" applyNumberFormat="1" applyFont="1" applyBorder="1" applyAlignment="1">
      <alignment horizontal="right" vertical="center" wrapText="1"/>
    </xf>
    <xf numFmtId="176" fontId="14" fillId="0" borderId="90" xfId="0" applyNumberFormat="1" applyFont="1" applyBorder="1" applyAlignment="1">
      <alignment horizontal="right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 wrapText="1"/>
    </xf>
    <xf numFmtId="3" fontId="5" fillId="6" borderId="3" xfId="0" applyNumberFormat="1" applyFont="1" applyFill="1" applyBorder="1" applyAlignment="1">
      <alignment horizontal="right" vertical="center" wrapText="1"/>
    </xf>
    <xf numFmtId="3" fontId="5" fillId="6" borderId="35" xfId="0" applyNumberFormat="1" applyFont="1" applyFill="1" applyBorder="1" applyAlignment="1">
      <alignment horizontal="right" vertical="center" wrapText="1"/>
    </xf>
    <xf numFmtId="3" fontId="5" fillId="6" borderId="23" xfId="0" applyNumberFormat="1" applyFont="1" applyFill="1" applyBorder="1" applyAlignment="1">
      <alignment horizontal="right" vertical="center" wrapText="1"/>
    </xf>
    <xf numFmtId="3" fontId="5" fillId="6" borderId="24" xfId="0" applyNumberFormat="1" applyFont="1" applyFill="1" applyBorder="1" applyAlignment="1">
      <alignment horizontal="right" vertical="center" wrapText="1"/>
    </xf>
    <xf numFmtId="3" fontId="3" fillId="6" borderId="24" xfId="0" applyNumberFormat="1" applyFont="1" applyFill="1" applyBorder="1" applyAlignment="1">
      <alignment horizontal="right" vertical="center" wrapText="1"/>
    </xf>
    <xf numFmtId="3" fontId="12" fillId="6" borderId="24" xfId="0" applyNumberFormat="1" applyFont="1" applyFill="1" applyBorder="1" applyAlignment="1">
      <alignment horizontal="right" vertical="center" wrapText="1"/>
    </xf>
    <xf numFmtId="177" fontId="13" fillId="6" borderId="99" xfId="0" applyNumberFormat="1" applyFont="1" applyFill="1" applyBorder="1" applyAlignment="1">
      <alignment horizontal="right" vertical="center" wrapText="1"/>
    </xf>
    <xf numFmtId="3" fontId="5" fillId="6" borderId="27" xfId="0" applyNumberFormat="1" applyFont="1" applyFill="1" applyBorder="1" applyAlignment="1">
      <alignment horizontal="right" vertical="center" wrapText="1"/>
    </xf>
    <xf numFmtId="3" fontId="3" fillId="6" borderId="23" xfId="0" applyNumberFormat="1" applyFont="1" applyFill="1" applyBorder="1" applyAlignment="1">
      <alignment horizontal="right" vertical="center" wrapText="1"/>
    </xf>
    <xf numFmtId="3" fontId="4" fillId="6" borderId="24" xfId="0" applyNumberFormat="1" applyFont="1" applyFill="1" applyBorder="1" applyAlignment="1">
      <alignment horizontal="right" vertical="center" wrapText="1"/>
    </xf>
    <xf numFmtId="3" fontId="3" fillId="6" borderId="34" xfId="0" applyNumberFormat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14" fillId="4" borderId="7" xfId="0" applyNumberFormat="1" applyFont="1" applyFill="1" applyBorder="1" applyAlignment="1">
      <alignment horizontal="right" vertical="center" wrapText="1"/>
    </xf>
    <xf numFmtId="3" fontId="14" fillId="4" borderId="92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92" xfId="0" applyNumberFormat="1" applyFont="1" applyFill="1" applyBorder="1" applyAlignment="1">
      <alignment horizontal="right" vertical="center" wrapText="1"/>
    </xf>
    <xf numFmtId="0" fontId="5" fillId="4" borderId="96" xfId="0" applyFont="1" applyFill="1" applyBorder="1" applyAlignment="1">
      <alignment horizontal="center" vertical="center" wrapText="1"/>
    </xf>
    <xf numFmtId="176" fontId="5" fillId="4" borderId="97" xfId="0" applyNumberFormat="1" applyFont="1" applyFill="1" applyBorder="1" applyAlignment="1">
      <alignment horizontal="right" vertical="center" wrapText="1"/>
    </xf>
    <xf numFmtId="176" fontId="5" fillId="4" borderId="98" xfId="0" applyNumberFormat="1" applyFont="1" applyFill="1" applyBorder="1" applyAlignment="1">
      <alignment horizontal="right" vertical="center" wrapText="1"/>
    </xf>
    <xf numFmtId="3" fontId="5" fillId="0" borderId="101" xfId="0" applyNumberFormat="1" applyFont="1" applyBorder="1" applyAlignment="1">
      <alignment horizontal="right" vertical="center" wrapText="1"/>
    </xf>
    <xf numFmtId="3" fontId="5" fillId="6" borderId="101" xfId="0" applyNumberFormat="1" applyFont="1" applyFill="1" applyBorder="1" applyAlignment="1">
      <alignment horizontal="right" vertical="center" wrapText="1"/>
    </xf>
    <xf numFmtId="176" fontId="5" fillId="0" borderId="102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justify" vertical="center" shrinkToFit="1"/>
    </xf>
    <xf numFmtId="0" fontId="3" fillId="0" borderId="56" xfId="0" applyFont="1" applyBorder="1" applyAlignment="1">
      <alignment horizontal="justify" vertical="center" shrinkToFit="1"/>
    </xf>
    <xf numFmtId="0" fontId="3" fillId="0" borderId="53" xfId="0" applyFont="1" applyBorder="1" applyAlignment="1">
      <alignment horizontal="justify" vertical="center" shrinkToFi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center" vertical="center" wrapText="1"/>
    </xf>
    <xf numFmtId="0" fontId="5" fillId="4" borderId="94" xfId="0" applyFont="1" applyFill="1" applyBorder="1" applyAlignment="1">
      <alignment horizontal="center" vertical="center" wrapText="1"/>
    </xf>
    <xf numFmtId="0" fontId="5" fillId="4" borderId="9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91"/>
  <sheetViews>
    <sheetView tabSelected="1" zoomScaleNormal="100" workbookViewId="0">
      <selection activeCell="K22" sqref="K22"/>
    </sheetView>
  </sheetViews>
  <sheetFormatPr defaultRowHeight="16.5" x14ac:dyDescent="0.3"/>
  <cols>
    <col min="1" max="1" width="26.25" customWidth="1"/>
    <col min="2" max="2" width="12" customWidth="1"/>
    <col min="3" max="3" width="16.375" customWidth="1"/>
    <col min="4" max="5" width="15" bestFit="1" customWidth="1"/>
    <col min="6" max="6" width="14" bestFit="1" customWidth="1"/>
    <col min="7" max="7" width="9" bestFit="1" customWidth="1"/>
  </cols>
  <sheetData>
    <row r="1" spans="1:7" x14ac:dyDescent="0.3">
      <c r="A1" s="197" t="s">
        <v>66</v>
      </c>
      <c r="B1" s="197"/>
      <c r="C1" s="197"/>
      <c r="D1" s="197"/>
      <c r="E1" s="197"/>
      <c r="F1" s="197"/>
      <c r="G1" s="197"/>
    </row>
    <row r="2" spans="1:7" x14ac:dyDescent="0.3">
      <c r="A2" s="197"/>
      <c r="B2" s="197"/>
      <c r="C2" s="197"/>
      <c r="D2" s="197"/>
      <c r="E2" s="197"/>
      <c r="F2" s="197"/>
      <c r="G2" s="197"/>
    </row>
    <row r="3" spans="1:7" ht="28.5" customHeight="1" x14ac:dyDescent="0.3">
      <c r="A3" s="198" t="s">
        <v>112</v>
      </c>
      <c r="B3" s="198"/>
      <c r="C3" s="198"/>
      <c r="D3" s="198"/>
      <c r="E3" s="198"/>
      <c r="F3" s="198"/>
      <c r="G3" s="198"/>
    </row>
    <row r="4" spans="1:7" ht="17.25" customHeight="1" thickBot="1" x14ac:dyDescent="0.35">
      <c r="A4" s="199"/>
      <c r="B4" s="199"/>
      <c r="C4" s="199"/>
      <c r="D4" s="199"/>
      <c r="E4" s="199"/>
      <c r="F4" s="199"/>
      <c r="G4" s="199"/>
    </row>
    <row r="5" spans="1:7" ht="18" customHeight="1" x14ac:dyDescent="0.3">
      <c r="A5" s="208" t="s">
        <v>0</v>
      </c>
      <c r="B5" s="209"/>
      <c r="C5" s="210"/>
      <c r="D5" s="43" t="s">
        <v>1</v>
      </c>
      <c r="E5" s="166" t="s">
        <v>3</v>
      </c>
      <c r="F5" s="211" t="s">
        <v>5</v>
      </c>
      <c r="G5" s="203" t="s">
        <v>67</v>
      </c>
    </row>
    <row r="6" spans="1:7" ht="18" customHeight="1" thickBot="1" x14ac:dyDescent="0.35">
      <c r="A6" s="44" t="s">
        <v>6</v>
      </c>
      <c r="B6" s="41" t="s">
        <v>7</v>
      </c>
      <c r="C6" s="41" t="s">
        <v>8</v>
      </c>
      <c r="D6" s="42" t="s">
        <v>2</v>
      </c>
      <c r="E6" s="167" t="s">
        <v>4</v>
      </c>
      <c r="F6" s="212"/>
      <c r="G6" s="204"/>
    </row>
    <row r="7" spans="1:7" ht="18" customHeight="1" thickTop="1" x14ac:dyDescent="0.3">
      <c r="A7" s="137"/>
      <c r="B7" s="215" t="s">
        <v>9</v>
      </c>
      <c r="C7" s="138" t="s">
        <v>9</v>
      </c>
      <c r="D7" s="190">
        <f>D8</f>
        <v>3151205000</v>
      </c>
      <c r="E7" s="191">
        <f>E8</f>
        <v>3593562000</v>
      </c>
      <c r="F7" s="192">
        <f>E7-D7</f>
        <v>442357000</v>
      </c>
      <c r="G7" s="139"/>
    </row>
    <row r="8" spans="1:7" ht="18" customHeight="1" x14ac:dyDescent="0.3">
      <c r="A8" s="45"/>
      <c r="B8" s="216"/>
      <c r="C8" s="135"/>
      <c r="D8" s="3">
        <f>D14+D36+D40+D44+D46+D49+D54+D57+D59+D61+D63+D65+D67+D69+D71+D73+D75+D77+D81+D85</f>
        <v>3151205000</v>
      </c>
      <c r="E8" s="169">
        <f>E14+E36+E40+E44+E46+E49+E54+E57+E59+E61+E63+E65+E67+E69+E71+E73+E75+E77+E81+E85+E83</f>
        <v>3593562000</v>
      </c>
      <c r="F8" s="26">
        <f>F14+F36+F40+F44+F46+F49+F54+F57+F59+F61+F63+F65+F67+F69+F71+F73+F75+F77+F81+F85+F83</f>
        <v>442357000</v>
      </c>
      <c r="G8" s="46"/>
    </row>
    <row r="9" spans="1:7" ht="18" customHeight="1" x14ac:dyDescent="0.3">
      <c r="A9" s="45"/>
      <c r="B9" s="217" t="s">
        <v>10</v>
      </c>
      <c r="C9" s="135" t="s">
        <v>10</v>
      </c>
      <c r="D9" s="4">
        <v>7000000</v>
      </c>
      <c r="E9" s="168">
        <v>7000000</v>
      </c>
      <c r="F9" s="23">
        <f>E9-D9</f>
        <v>0</v>
      </c>
      <c r="G9" s="46"/>
    </row>
    <row r="10" spans="1:7" ht="18" customHeight="1" x14ac:dyDescent="0.3">
      <c r="A10" s="45"/>
      <c r="B10" s="216"/>
      <c r="C10" s="135"/>
      <c r="D10" s="3">
        <v>7000000</v>
      </c>
      <c r="E10" s="169">
        <v>7000000</v>
      </c>
      <c r="F10" s="22">
        <f>E10-D10</f>
        <v>0</v>
      </c>
      <c r="G10" s="46"/>
    </row>
    <row r="11" spans="1:7" ht="18" customHeight="1" x14ac:dyDescent="0.3">
      <c r="A11" s="47"/>
      <c r="B11" s="217" t="s">
        <v>70</v>
      </c>
      <c r="C11" s="134" t="s">
        <v>70</v>
      </c>
      <c r="D11" s="25">
        <v>0</v>
      </c>
      <c r="E11" s="170">
        <v>0</v>
      </c>
      <c r="F11" s="22">
        <f>E11-D11</f>
        <v>0</v>
      </c>
      <c r="G11" s="48"/>
    </row>
    <row r="12" spans="1:7" ht="18" customHeight="1" x14ac:dyDescent="0.3">
      <c r="A12" s="47"/>
      <c r="B12" s="216"/>
      <c r="C12" s="134"/>
      <c r="D12" s="25">
        <v>0</v>
      </c>
      <c r="E12" s="170">
        <v>0</v>
      </c>
      <c r="F12" s="23">
        <f>E12-D12</f>
        <v>0</v>
      </c>
      <c r="G12" s="48"/>
    </row>
    <row r="13" spans="1:7" ht="18" customHeight="1" thickBot="1" x14ac:dyDescent="0.35">
      <c r="A13" s="49" t="s">
        <v>11</v>
      </c>
      <c r="B13" s="39"/>
      <c r="C13" s="39"/>
      <c r="D13" s="40">
        <f>D8+D10+D12</f>
        <v>3158205000</v>
      </c>
      <c r="E13" s="171">
        <f>E8+E10+E12</f>
        <v>3600562000</v>
      </c>
      <c r="F13" s="140">
        <f>F8+F10+F12</f>
        <v>442357000</v>
      </c>
      <c r="G13" s="50"/>
    </row>
    <row r="14" spans="1:7" ht="18" customHeight="1" x14ac:dyDescent="0.3">
      <c r="A14" s="51" t="s">
        <v>68</v>
      </c>
      <c r="B14" s="21"/>
      <c r="C14" s="21"/>
      <c r="D14" s="12">
        <f>D15+D21+D24+D31</f>
        <v>709044000</v>
      </c>
      <c r="E14" s="172">
        <f>E15+E21+E24+E31</f>
        <v>718824000</v>
      </c>
      <c r="F14" s="26">
        <f>F15+F21+F24+F31</f>
        <v>9780000</v>
      </c>
      <c r="G14" s="52"/>
    </row>
    <row r="15" spans="1:7" ht="18" customHeight="1" x14ac:dyDescent="0.3">
      <c r="A15" s="200"/>
      <c r="B15" s="13" t="s">
        <v>12</v>
      </c>
      <c r="C15" s="13"/>
      <c r="D15" s="16">
        <f>SUM(D16:D20)</f>
        <v>509460000</v>
      </c>
      <c r="E15" s="173">
        <f>SUM(E16:E20)</f>
        <v>531359000</v>
      </c>
      <c r="F15" s="23">
        <f>SUM(F16:F20)</f>
        <v>21899000</v>
      </c>
      <c r="G15" s="53"/>
    </row>
    <row r="16" spans="1:7" ht="18" customHeight="1" x14ac:dyDescent="0.3">
      <c r="A16" s="201"/>
      <c r="B16" s="194"/>
      <c r="C16" s="15" t="s">
        <v>138</v>
      </c>
      <c r="D16" s="14">
        <v>352681000</v>
      </c>
      <c r="E16" s="174">
        <v>368725000</v>
      </c>
      <c r="F16" s="22">
        <f>E16-D16</f>
        <v>16044000</v>
      </c>
      <c r="G16" s="53"/>
    </row>
    <row r="17" spans="1:7" ht="18" customHeight="1" x14ac:dyDescent="0.3">
      <c r="A17" s="201"/>
      <c r="B17" s="195"/>
      <c r="C17" s="15" t="s">
        <v>114</v>
      </c>
      <c r="D17" s="14">
        <v>38361000</v>
      </c>
      <c r="E17" s="174">
        <v>38884000</v>
      </c>
      <c r="F17" s="22">
        <f t="shared" ref="F17:F20" si="0">E17-D17</f>
        <v>523000</v>
      </c>
      <c r="G17" s="53"/>
    </row>
    <row r="18" spans="1:7" ht="18" customHeight="1" x14ac:dyDescent="0.3">
      <c r="A18" s="201"/>
      <c r="B18" s="195"/>
      <c r="C18" s="15" t="s">
        <v>115</v>
      </c>
      <c r="D18" s="14">
        <v>32107000</v>
      </c>
      <c r="E18" s="174">
        <v>31115000</v>
      </c>
      <c r="F18" s="22">
        <f t="shared" si="0"/>
        <v>-992000</v>
      </c>
      <c r="G18" s="53"/>
    </row>
    <row r="19" spans="1:7" ht="18" customHeight="1" x14ac:dyDescent="0.3">
      <c r="A19" s="201"/>
      <c r="B19" s="195"/>
      <c r="C19" s="15" t="s">
        <v>116</v>
      </c>
      <c r="D19" s="14">
        <v>49806000</v>
      </c>
      <c r="E19" s="174">
        <v>51785000</v>
      </c>
      <c r="F19" s="22">
        <f t="shared" si="0"/>
        <v>1979000</v>
      </c>
      <c r="G19" s="53"/>
    </row>
    <row r="20" spans="1:7" ht="18" customHeight="1" x14ac:dyDescent="0.3">
      <c r="A20" s="201"/>
      <c r="B20" s="196"/>
      <c r="C20" s="15" t="s">
        <v>15</v>
      </c>
      <c r="D20" s="14">
        <v>36505000</v>
      </c>
      <c r="E20" s="174">
        <v>40850000</v>
      </c>
      <c r="F20" s="22">
        <f t="shared" si="0"/>
        <v>4345000</v>
      </c>
      <c r="G20" s="53"/>
    </row>
    <row r="21" spans="1:7" ht="18" customHeight="1" x14ac:dyDescent="0.3">
      <c r="A21" s="201"/>
      <c r="B21" s="13" t="s">
        <v>16</v>
      </c>
      <c r="C21" s="15"/>
      <c r="D21" s="16">
        <f>SUM(D22:D23)</f>
        <v>5400000</v>
      </c>
      <c r="E21" s="175">
        <f>SUM(E22:E23)</f>
        <v>5000000</v>
      </c>
      <c r="F21" s="136">
        <f>SUM(F22:F23)</f>
        <v>-400000</v>
      </c>
      <c r="G21" s="53"/>
    </row>
    <row r="22" spans="1:7" ht="18" customHeight="1" x14ac:dyDescent="0.3">
      <c r="A22" s="201"/>
      <c r="B22" s="213"/>
      <c r="C22" s="15" t="s">
        <v>17</v>
      </c>
      <c r="D22" s="14">
        <v>1000000</v>
      </c>
      <c r="E22" s="176">
        <v>800000</v>
      </c>
      <c r="F22" s="22">
        <f>E22-D22</f>
        <v>-200000</v>
      </c>
      <c r="G22" s="53"/>
    </row>
    <row r="23" spans="1:7" ht="18" customHeight="1" x14ac:dyDescent="0.3">
      <c r="A23" s="201"/>
      <c r="B23" s="214"/>
      <c r="C23" s="15" t="s">
        <v>18</v>
      </c>
      <c r="D23" s="14">
        <v>4400000</v>
      </c>
      <c r="E23" s="176">
        <v>4200000</v>
      </c>
      <c r="F23" s="22">
        <f>E23-D23</f>
        <v>-200000</v>
      </c>
      <c r="G23" s="53"/>
    </row>
    <row r="24" spans="1:7" ht="18" customHeight="1" x14ac:dyDescent="0.3">
      <c r="A24" s="201"/>
      <c r="B24" s="13" t="s">
        <v>19</v>
      </c>
      <c r="C24" s="15"/>
      <c r="D24" s="16">
        <f>SUM(D25:D30)</f>
        <v>70708000</v>
      </c>
      <c r="E24" s="173">
        <f>SUM(E25:E30)</f>
        <v>63189000</v>
      </c>
      <c r="F24" s="136">
        <f>SUM(F25:F30)</f>
        <v>-7519000</v>
      </c>
      <c r="G24" s="53"/>
    </row>
    <row r="25" spans="1:7" ht="18" customHeight="1" x14ac:dyDescent="0.3">
      <c r="A25" s="201"/>
      <c r="B25" s="194"/>
      <c r="C25" s="15" t="s">
        <v>20</v>
      </c>
      <c r="D25" s="14">
        <v>2750000</v>
      </c>
      <c r="E25" s="174">
        <v>3000000</v>
      </c>
      <c r="F25" s="22">
        <f t="shared" ref="F25:F30" si="1">E25-D25</f>
        <v>250000</v>
      </c>
      <c r="G25" s="53"/>
    </row>
    <row r="26" spans="1:7" ht="18" customHeight="1" x14ac:dyDescent="0.3">
      <c r="A26" s="201"/>
      <c r="B26" s="195"/>
      <c r="C26" s="15" t="s">
        <v>59</v>
      </c>
      <c r="D26" s="14">
        <v>23828000</v>
      </c>
      <c r="E26" s="174">
        <v>20595000</v>
      </c>
      <c r="F26" s="22">
        <f t="shared" si="1"/>
        <v>-3233000</v>
      </c>
      <c r="G26" s="53"/>
    </row>
    <row r="27" spans="1:7" ht="18" customHeight="1" x14ac:dyDescent="0.3">
      <c r="A27" s="201"/>
      <c r="B27" s="195"/>
      <c r="C27" s="15" t="s">
        <v>21</v>
      </c>
      <c r="D27" s="14">
        <v>2700000</v>
      </c>
      <c r="E27" s="174">
        <v>2000000</v>
      </c>
      <c r="F27" s="22">
        <f t="shared" si="1"/>
        <v>-700000</v>
      </c>
      <c r="G27" s="53"/>
    </row>
    <row r="28" spans="1:7" ht="18" customHeight="1" x14ac:dyDescent="0.3">
      <c r="A28" s="201"/>
      <c r="B28" s="195"/>
      <c r="C28" s="15" t="s">
        <v>117</v>
      </c>
      <c r="D28" s="14">
        <v>16500000</v>
      </c>
      <c r="E28" s="174">
        <v>15800000</v>
      </c>
      <c r="F28" s="22">
        <f t="shared" si="1"/>
        <v>-700000</v>
      </c>
      <c r="G28" s="53"/>
    </row>
    <row r="29" spans="1:7" ht="18" customHeight="1" x14ac:dyDescent="0.3">
      <c r="A29" s="201"/>
      <c r="B29" s="195"/>
      <c r="C29" s="15" t="s">
        <v>23</v>
      </c>
      <c r="D29" s="14">
        <v>23230000</v>
      </c>
      <c r="E29" s="174">
        <v>20794000</v>
      </c>
      <c r="F29" s="22">
        <f t="shared" si="1"/>
        <v>-2436000</v>
      </c>
      <c r="G29" s="53"/>
    </row>
    <row r="30" spans="1:7" ht="18" customHeight="1" x14ac:dyDescent="0.3">
      <c r="A30" s="201"/>
      <c r="B30" s="196"/>
      <c r="C30" s="15" t="s">
        <v>24</v>
      </c>
      <c r="D30" s="14">
        <v>1700000</v>
      </c>
      <c r="E30" s="174">
        <v>1000000</v>
      </c>
      <c r="F30" s="22">
        <f t="shared" si="1"/>
        <v>-700000</v>
      </c>
      <c r="G30" s="53"/>
    </row>
    <row r="31" spans="1:7" ht="18" customHeight="1" x14ac:dyDescent="0.3">
      <c r="A31" s="201"/>
      <c r="B31" s="13" t="s">
        <v>25</v>
      </c>
      <c r="C31" s="15"/>
      <c r="D31" s="16">
        <f>SUM(D32:D35)</f>
        <v>123476000</v>
      </c>
      <c r="E31" s="173">
        <f>SUM(E32:E35)</f>
        <v>119276000</v>
      </c>
      <c r="F31" s="136">
        <f>SUM(F32:F35)</f>
        <v>-4200000</v>
      </c>
      <c r="G31" s="53"/>
    </row>
    <row r="32" spans="1:7" ht="18" customHeight="1" x14ac:dyDescent="0.3">
      <c r="A32" s="201"/>
      <c r="B32" s="194"/>
      <c r="C32" s="15" t="s">
        <v>26</v>
      </c>
      <c r="D32" s="14">
        <v>49896000</v>
      </c>
      <c r="E32" s="174">
        <v>64576000</v>
      </c>
      <c r="F32" s="22">
        <f>E32-D32</f>
        <v>14680000</v>
      </c>
      <c r="G32" s="53"/>
    </row>
    <row r="33" spans="1:7" ht="18" customHeight="1" x14ac:dyDescent="0.3">
      <c r="A33" s="201"/>
      <c r="B33" s="195"/>
      <c r="C33" s="15" t="s">
        <v>27</v>
      </c>
      <c r="D33" s="14">
        <v>2000000</v>
      </c>
      <c r="E33" s="174">
        <v>5160000</v>
      </c>
      <c r="F33" s="22">
        <f>E33-D33</f>
        <v>3160000</v>
      </c>
      <c r="G33" s="53"/>
    </row>
    <row r="34" spans="1:7" ht="18" customHeight="1" x14ac:dyDescent="0.3">
      <c r="A34" s="201"/>
      <c r="B34" s="195"/>
      <c r="C34" s="15" t="s">
        <v>28</v>
      </c>
      <c r="D34" s="14">
        <v>64380000</v>
      </c>
      <c r="E34" s="174">
        <v>44540000</v>
      </c>
      <c r="F34" s="22">
        <f>E34-D34</f>
        <v>-19840000</v>
      </c>
      <c r="G34" s="53"/>
    </row>
    <row r="35" spans="1:7" ht="18" customHeight="1" x14ac:dyDescent="0.3">
      <c r="A35" s="202"/>
      <c r="B35" s="196"/>
      <c r="C35" s="15" t="s">
        <v>60</v>
      </c>
      <c r="D35" s="14">
        <v>7200000</v>
      </c>
      <c r="E35" s="174">
        <v>5000000</v>
      </c>
      <c r="F35" s="22">
        <f>E35-D35</f>
        <v>-2200000</v>
      </c>
      <c r="G35" s="53"/>
    </row>
    <row r="36" spans="1:7" ht="18" customHeight="1" x14ac:dyDescent="0.3">
      <c r="A36" s="54" t="s">
        <v>69</v>
      </c>
      <c r="B36" s="13"/>
      <c r="C36" s="13"/>
      <c r="D36" s="16">
        <f>SUM(D37:D39)</f>
        <v>235456000</v>
      </c>
      <c r="E36" s="173">
        <f>SUM(E37:E39)</f>
        <v>239395000</v>
      </c>
      <c r="F36" s="16">
        <f>SUM(F37:F39)</f>
        <v>3939000</v>
      </c>
      <c r="G36" s="53"/>
    </row>
    <row r="37" spans="1:7" ht="18" customHeight="1" x14ac:dyDescent="0.3">
      <c r="A37" s="205"/>
      <c r="B37" s="15" t="s">
        <v>12</v>
      </c>
      <c r="C37" s="15" t="s">
        <v>62</v>
      </c>
      <c r="D37" s="14">
        <v>202918000</v>
      </c>
      <c r="E37" s="174">
        <v>208479000</v>
      </c>
      <c r="F37" s="22">
        <f>E37-D37</f>
        <v>5561000</v>
      </c>
      <c r="G37" s="55"/>
    </row>
    <row r="38" spans="1:7" ht="18" customHeight="1" x14ac:dyDescent="0.3">
      <c r="A38" s="206"/>
      <c r="B38" s="13" t="s">
        <v>19</v>
      </c>
      <c r="C38" s="13" t="s">
        <v>19</v>
      </c>
      <c r="D38" s="14">
        <v>29268000</v>
      </c>
      <c r="E38" s="174">
        <v>27586000</v>
      </c>
      <c r="F38" s="22">
        <f>E38-D38</f>
        <v>-1682000</v>
      </c>
      <c r="G38" s="55"/>
    </row>
    <row r="39" spans="1:7" ht="18" customHeight="1" x14ac:dyDescent="0.3">
      <c r="A39" s="207"/>
      <c r="B39" s="13" t="s">
        <v>25</v>
      </c>
      <c r="C39" s="13" t="s">
        <v>25</v>
      </c>
      <c r="D39" s="14">
        <v>3270000</v>
      </c>
      <c r="E39" s="174">
        <v>3330000</v>
      </c>
      <c r="F39" s="22">
        <f>E39-D39</f>
        <v>60000</v>
      </c>
      <c r="G39" s="55"/>
    </row>
    <row r="40" spans="1:7" ht="18" customHeight="1" x14ac:dyDescent="0.3">
      <c r="A40" s="54" t="s">
        <v>118</v>
      </c>
      <c r="B40" s="13"/>
      <c r="C40" s="13"/>
      <c r="D40" s="16">
        <f>SUM(D41:D43)</f>
        <v>31788000</v>
      </c>
      <c r="E40" s="173">
        <f>SUM(E41:E43)</f>
        <v>32813000</v>
      </c>
      <c r="F40" s="16">
        <f>SUM(F41:F43)</f>
        <v>1025000</v>
      </c>
      <c r="G40" s="53"/>
    </row>
    <row r="41" spans="1:7" ht="18" customHeight="1" x14ac:dyDescent="0.3">
      <c r="A41" s="205"/>
      <c r="B41" s="13" t="s">
        <v>12</v>
      </c>
      <c r="C41" s="13" t="s">
        <v>12</v>
      </c>
      <c r="D41" s="14">
        <v>30622000</v>
      </c>
      <c r="E41" s="174">
        <v>31113000</v>
      </c>
      <c r="F41" s="22">
        <f>E41-D41</f>
        <v>491000</v>
      </c>
      <c r="G41" s="53"/>
    </row>
    <row r="42" spans="1:7" ht="18" customHeight="1" x14ac:dyDescent="0.3">
      <c r="A42" s="206"/>
      <c r="B42" s="13" t="s">
        <v>19</v>
      </c>
      <c r="C42" s="13" t="s">
        <v>19</v>
      </c>
      <c r="D42" s="14">
        <v>666000</v>
      </c>
      <c r="E42" s="174">
        <v>1700000</v>
      </c>
      <c r="F42" s="22">
        <f>E42-D42</f>
        <v>1034000</v>
      </c>
      <c r="G42" s="53"/>
    </row>
    <row r="43" spans="1:7" ht="18" customHeight="1" x14ac:dyDescent="0.3">
      <c r="A43" s="207"/>
      <c r="B43" s="13" t="s">
        <v>25</v>
      </c>
      <c r="C43" s="13" t="s">
        <v>25</v>
      </c>
      <c r="D43" s="14">
        <v>500000</v>
      </c>
      <c r="E43" s="174">
        <v>0</v>
      </c>
      <c r="F43" s="22">
        <f>E43-D43</f>
        <v>-500000</v>
      </c>
      <c r="G43" s="53"/>
    </row>
    <row r="44" spans="1:7" ht="18" customHeight="1" x14ac:dyDescent="0.3">
      <c r="A44" s="54" t="s">
        <v>119</v>
      </c>
      <c r="B44" s="13"/>
      <c r="C44" s="13"/>
      <c r="D44" s="16">
        <f>D45</f>
        <v>33943000</v>
      </c>
      <c r="E44" s="173">
        <f>E45</f>
        <v>35031000</v>
      </c>
      <c r="F44" s="16">
        <f>F45</f>
        <v>1088000</v>
      </c>
      <c r="G44" s="53"/>
    </row>
    <row r="45" spans="1:7" ht="18" customHeight="1" x14ac:dyDescent="0.3">
      <c r="A45" s="54"/>
      <c r="B45" s="13" t="s">
        <v>12</v>
      </c>
      <c r="C45" s="13" t="s">
        <v>12</v>
      </c>
      <c r="D45" s="14">
        <v>33943000</v>
      </c>
      <c r="E45" s="174">
        <v>35031000</v>
      </c>
      <c r="F45" s="22">
        <f>E45-D45</f>
        <v>1088000</v>
      </c>
      <c r="G45" s="53"/>
    </row>
    <row r="46" spans="1:7" ht="18" customHeight="1" x14ac:dyDescent="0.3">
      <c r="A46" s="62" t="s">
        <v>120</v>
      </c>
      <c r="B46" s="24"/>
      <c r="C46" s="24"/>
      <c r="D46" s="63">
        <f>SUM(D47:D48)</f>
        <v>24500000</v>
      </c>
      <c r="E46" s="177">
        <f>SUM(E47:E48)</f>
        <v>24500000</v>
      </c>
      <c r="F46" s="63">
        <f>SUM(F47:F48)</f>
        <v>0</v>
      </c>
      <c r="G46" s="64"/>
    </row>
    <row r="47" spans="1:7" ht="18" customHeight="1" x14ac:dyDescent="0.3">
      <c r="A47" s="201"/>
      <c r="B47" s="21" t="s">
        <v>19</v>
      </c>
      <c r="C47" s="21" t="s">
        <v>19</v>
      </c>
      <c r="D47" s="28">
        <v>6080000</v>
      </c>
      <c r="E47" s="178">
        <v>8300000</v>
      </c>
      <c r="F47" s="26">
        <f>E47-D47</f>
        <v>2220000</v>
      </c>
      <c r="G47" s="56"/>
    </row>
    <row r="48" spans="1:7" ht="18" customHeight="1" x14ac:dyDescent="0.3">
      <c r="A48" s="202"/>
      <c r="B48" s="13" t="s">
        <v>25</v>
      </c>
      <c r="C48" s="13" t="s">
        <v>25</v>
      </c>
      <c r="D48" s="14">
        <v>18420000</v>
      </c>
      <c r="E48" s="174">
        <v>16200000</v>
      </c>
      <c r="F48" s="22">
        <f>E48-D48</f>
        <v>-2220000</v>
      </c>
      <c r="G48" s="55"/>
    </row>
    <row r="49" spans="1:7" ht="18" customHeight="1" x14ac:dyDescent="0.3">
      <c r="A49" s="54" t="s">
        <v>121</v>
      </c>
      <c r="B49" s="13"/>
      <c r="C49" s="13"/>
      <c r="D49" s="16">
        <f>SUM(D50:D53)</f>
        <v>97620000</v>
      </c>
      <c r="E49" s="173">
        <f>SUM(E50:E53)</f>
        <v>98950000</v>
      </c>
      <c r="F49" s="16">
        <f>SUM(F50:F53)</f>
        <v>1330000</v>
      </c>
      <c r="G49" s="53"/>
    </row>
    <row r="50" spans="1:7" ht="18" customHeight="1" x14ac:dyDescent="0.3">
      <c r="A50" s="200"/>
      <c r="B50" s="13" t="s">
        <v>12</v>
      </c>
      <c r="C50" s="13" t="s">
        <v>12</v>
      </c>
      <c r="D50" s="14">
        <v>33451000</v>
      </c>
      <c r="E50" s="174">
        <v>41420000</v>
      </c>
      <c r="F50" s="22">
        <f>E50-D50</f>
        <v>7969000</v>
      </c>
      <c r="G50" s="55"/>
    </row>
    <row r="51" spans="1:7" ht="18" customHeight="1" x14ac:dyDescent="0.3">
      <c r="A51" s="201"/>
      <c r="B51" s="13" t="s">
        <v>16</v>
      </c>
      <c r="C51" s="13" t="s">
        <v>16</v>
      </c>
      <c r="D51" s="14">
        <v>200000</v>
      </c>
      <c r="E51" s="174">
        <v>0</v>
      </c>
      <c r="F51" s="22">
        <f>E51-D51</f>
        <v>-200000</v>
      </c>
      <c r="G51" s="55"/>
    </row>
    <row r="52" spans="1:7" ht="18" customHeight="1" x14ac:dyDescent="0.3">
      <c r="A52" s="201"/>
      <c r="B52" s="13" t="s">
        <v>19</v>
      </c>
      <c r="C52" s="13" t="s">
        <v>19</v>
      </c>
      <c r="D52" s="14">
        <v>3732000</v>
      </c>
      <c r="E52" s="174">
        <v>4632000</v>
      </c>
      <c r="F52" s="22">
        <f>E52-D52</f>
        <v>900000</v>
      </c>
      <c r="G52" s="55"/>
    </row>
    <row r="53" spans="1:7" ht="18" customHeight="1" x14ac:dyDescent="0.3">
      <c r="A53" s="202"/>
      <c r="B53" s="13" t="s">
        <v>25</v>
      </c>
      <c r="C53" s="13" t="s">
        <v>25</v>
      </c>
      <c r="D53" s="14">
        <v>60237000</v>
      </c>
      <c r="E53" s="174">
        <v>52898000</v>
      </c>
      <c r="F53" s="22">
        <f>E53-D53</f>
        <v>-7339000</v>
      </c>
      <c r="G53" s="55"/>
    </row>
    <row r="54" spans="1:7" ht="18" customHeight="1" x14ac:dyDescent="0.3">
      <c r="A54" s="54" t="s">
        <v>122</v>
      </c>
      <c r="B54" s="13"/>
      <c r="C54" s="13"/>
      <c r="D54" s="16">
        <f>SUM(D55:D56)</f>
        <v>23520000</v>
      </c>
      <c r="E54" s="173">
        <f>SUM(E55:E56)</f>
        <v>23520000</v>
      </c>
      <c r="F54" s="16">
        <f>SUM(F55:F56)</f>
        <v>0</v>
      </c>
      <c r="G54" s="53"/>
    </row>
    <row r="55" spans="1:7" ht="18" customHeight="1" x14ac:dyDescent="0.3">
      <c r="A55" s="200"/>
      <c r="B55" s="13" t="s">
        <v>25</v>
      </c>
      <c r="C55" s="13" t="s">
        <v>25</v>
      </c>
      <c r="D55" s="14">
        <v>18540000</v>
      </c>
      <c r="E55" s="174">
        <v>14130000</v>
      </c>
      <c r="F55" s="22">
        <f>E55-D55</f>
        <v>-4410000</v>
      </c>
      <c r="G55" s="53"/>
    </row>
    <row r="56" spans="1:7" ht="18" customHeight="1" x14ac:dyDescent="0.3">
      <c r="A56" s="202"/>
      <c r="B56" s="13" t="s">
        <v>19</v>
      </c>
      <c r="C56" s="13" t="s">
        <v>19</v>
      </c>
      <c r="D56" s="14">
        <v>4980000</v>
      </c>
      <c r="E56" s="174">
        <v>9390000</v>
      </c>
      <c r="F56" s="22">
        <f>E56-D56</f>
        <v>4410000</v>
      </c>
      <c r="G56" s="53"/>
    </row>
    <row r="57" spans="1:7" ht="18" customHeight="1" x14ac:dyDescent="0.3">
      <c r="A57" s="54" t="s">
        <v>123</v>
      </c>
      <c r="B57" s="13"/>
      <c r="C57" s="13"/>
      <c r="D57" s="16">
        <v>7000000</v>
      </c>
      <c r="E57" s="173">
        <v>7000000</v>
      </c>
      <c r="F57" s="18">
        <v>0</v>
      </c>
      <c r="G57" s="53"/>
    </row>
    <row r="58" spans="1:7" ht="18" customHeight="1" x14ac:dyDescent="0.3">
      <c r="A58" s="57"/>
      <c r="B58" s="13" t="s">
        <v>25</v>
      </c>
      <c r="C58" s="13" t="s">
        <v>25</v>
      </c>
      <c r="D58" s="14">
        <v>7000000</v>
      </c>
      <c r="E58" s="174">
        <v>7000000</v>
      </c>
      <c r="F58" s="17">
        <v>0</v>
      </c>
      <c r="G58" s="55"/>
    </row>
    <row r="59" spans="1:7" ht="18" customHeight="1" x14ac:dyDescent="0.3">
      <c r="A59" s="54" t="s">
        <v>124</v>
      </c>
      <c r="B59" s="13"/>
      <c r="C59" s="13"/>
      <c r="D59" s="16">
        <v>16000000</v>
      </c>
      <c r="E59" s="173">
        <v>16000000</v>
      </c>
      <c r="F59" s="18">
        <v>0</v>
      </c>
      <c r="G59" s="53"/>
    </row>
    <row r="60" spans="1:7" ht="18" customHeight="1" x14ac:dyDescent="0.3">
      <c r="A60" s="57"/>
      <c r="B60" s="13" t="s">
        <v>25</v>
      </c>
      <c r="C60" s="13" t="s">
        <v>25</v>
      </c>
      <c r="D60" s="14">
        <v>16000000</v>
      </c>
      <c r="E60" s="174">
        <v>16000000</v>
      </c>
      <c r="F60" s="17">
        <v>0</v>
      </c>
      <c r="G60" s="53"/>
    </row>
    <row r="61" spans="1:7" ht="18" customHeight="1" x14ac:dyDescent="0.3">
      <c r="A61" s="54" t="s">
        <v>125</v>
      </c>
      <c r="B61" s="13"/>
      <c r="C61" s="13"/>
      <c r="D61" s="16">
        <v>11667000</v>
      </c>
      <c r="E61" s="173">
        <v>11667000</v>
      </c>
      <c r="F61" s="18">
        <v>0</v>
      </c>
      <c r="G61" s="53"/>
    </row>
    <row r="62" spans="1:7" ht="18" customHeight="1" x14ac:dyDescent="0.3">
      <c r="A62" s="57"/>
      <c r="B62" s="13" t="s">
        <v>25</v>
      </c>
      <c r="C62" s="13" t="s">
        <v>25</v>
      </c>
      <c r="D62" s="14">
        <v>11667000</v>
      </c>
      <c r="E62" s="174">
        <v>11667000</v>
      </c>
      <c r="F62" s="17">
        <v>0</v>
      </c>
      <c r="G62" s="53"/>
    </row>
    <row r="63" spans="1:7" ht="18" customHeight="1" x14ac:dyDescent="0.3">
      <c r="A63" s="54" t="s">
        <v>126</v>
      </c>
      <c r="B63" s="13"/>
      <c r="C63" s="13"/>
      <c r="D63" s="16">
        <v>2820000</v>
      </c>
      <c r="E63" s="173">
        <f>E64</f>
        <v>6000000</v>
      </c>
      <c r="F63" s="16">
        <f>SUM(F64:F67)</f>
        <v>3180000</v>
      </c>
      <c r="G63" s="53"/>
    </row>
    <row r="64" spans="1:7" ht="18" customHeight="1" x14ac:dyDescent="0.3">
      <c r="A64" s="57"/>
      <c r="B64" s="13" t="s">
        <v>25</v>
      </c>
      <c r="C64" s="13" t="s">
        <v>25</v>
      </c>
      <c r="D64" s="14">
        <v>2820000</v>
      </c>
      <c r="E64" s="174">
        <v>6000000</v>
      </c>
      <c r="F64" s="22">
        <f>E64-D64</f>
        <v>3180000</v>
      </c>
      <c r="G64" s="53"/>
    </row>
    <row r="65" spans="1:7" ht="18" customHeight="1" x14ac:dyDescent="0.3">
      <c r="A65" s="54" t="s">
        <v>127</v>
      </c>
      <c r="B65" s="13"/>
      <c r="C65" s="13"/>
      <c r="D65" s="16">
        <v>3000000</v>
      </c>
      <c r="E65" s="173">
        <v>3000000</v>
      </c>
      <c r="F65" s="23">
        <f>E65-D65</f>
        <v>0</v>
      </c>
      <c r="G65" s="53"/>
    </row>
    <row r="66" spans="1:7" ht="18" customHeight="1" x14ac:dyDescent="0.3">
      <c r="A66" s="57"/>
      <c r="B66" s="13" t="s">
        <v>25</v>
      </c>
      <c r="C66" s="13" t="s">
        <v>25</v>
      </c>
      <c r="D66" s="14">
        <v>3000000</v>
      </c>
      <c r="E66" s="174">
        <v>3000000</v>
      </c>
      <c r="F66" s="22">
        <f>E66-D66</f>
        <v>0</v>
      </c>
      <c r="G66" s="53"/>
    </row>
    <row r="67" spans="1:7" ht="18" customHeight="1" x14ac:dyDescent="0.3">
      <c r="A67" s="54" t="s">
        <v>128</v>
      </c>
      <c r="B67" s="13"/>
      <c r="C67" s="13"/>
      <c r="D67" s="16">
        <v>8280000</v>
      </c>
      <c r="E67" s="173">
        <v>8280000</v>
      </c>
      <c r="F67" s="23">
        <f>F68</f>
        <v>0</v>
      </c>
      <c r="G67" s="53"/>
    </row>
    <row r="68" spans="1:7" x14ac:dyDescent="0.3">
      <c r="A68" s="57"/>
      <c r="B68" s="13" t="s">
        <v>25</v>
      </c>
      <c r="C68" s="13" t="s">
        <v>25</v>
      </c>
      <c r="D68" s="14">
        <v>8280000</v>
      </c>
      <c r="E68" s="174">
        <v>8280000</v>
      </c>
      <c r="F68" s="17">
        <v>0</v>
      </c>
      <c r="G68" s="53"/>
    </row>
    <row r="69" spans="1:7" x14ac:dyDescent="0.3">
      <c r="A69" s="54" t="s">
        <v>129</v>
      </c>
      <c r="B69" s="13"/>
      <c r="C69" s="13"/>
      <c r="D69" s="16">
        <v>10000000</v>
      </c>
      <c r="E69" s="173">
        <v>10000000</v>
      </c>
      <c r="F69" s="23">
        <f>E69-D69</f>
        <v>0</v>
      </c>
      <c r="G69" s="53"/>
    </row>
    <row r="70" spans="1:7" x14ac:dyDescent="0.3">
      <c r="A70" s="57"/>
      <c r="B70" s="13" t="s">
        <v>25</v>
      </c>
      <c r="C70" s="13" t="s">
        <v>25</v>
      </c>
      <c r="D70" s="14">
        <v>10000000</v>
      </c>
      <c r="E70" s="174">
        <v>10000000</v>
      </c>
      <c r="F70" s="17">
        <v>0</v>
      </c>
      <c r="G70" s="53"/>
    </row>
    <row r="71" spans="1:7" x14ac:dyDescent="0.3">
      <c r="A71" s="54" t="s">
        <v>130</v>
      </c>
      <c r="B71" s="13"/>
      <c r="C71" s="13"/>
      <c r="D71" s="16">
        <v>6800000</v>
      </c>
      <c r="E71" s="173">
        <v>6800000</v>
      </c>
      <c r="F71" s="23">
        <f>E71-D71</f>
        <v>0</v>
      </c>
      <c r="G71" s="53"/>
    </row>
    <row r="72" spans="1:7" x14ac:dyDescent="0.3">
      <c r="A72" s="57"/>
      <c r="B72" s="13" t="s">
        <v>25</v>
      </c>
      <c r="C72" s="13" t="s">
        <v>25</v>
      </c>
      <c r="D72" s="14">
        <v>6800000</v>
      </c>
      <c r="E72" s="174">
        <v>6800000</v>
      </c>
      <c r="F72" s="17">
        <v>0</v>
      </c>
      <c r="G72" s="53"/>
    </row>
    <row r="73" spans="1:7" x14ac:dyDescent="0.3">
      <c r="A73" s="58" t="s">
        <v>131</v>
      </c>
      <c r="B73" s="13"/>
      <c r="C73" s="13"/>
      <c r="D73" s="16">
        <v>10000000</v>
      </c>
      <c r="E73" s="173">
        <v>12000000</v>
      </c>
      <c r="F73" s="23">
        <f>E73-D73</f>
        <v>2000000</v>
      </c>
      <c r="G73" s="53"/>
    </row>
    <row r="74" spans="1:7" x14ac:dyDescent="0.3">
      <c r="A74" s="57"/>
      <c r="B74" s="13" t="s">
        <v>25</v>
      </c>
      <c r="C74" s="13" t="s">
        <v>25</v>
      </c>
      <c r="D74" s="14">
        <v>10000000</v>
      </c>
      <c r="E74" s="174">
        <v>12000000</v>
      </c>
      <c r="F74" s="17">
        <v>0</v>
      </c>
      <c r="G74" s="53"/>
    </row>
    <row r="75" spans="1:7" x14ac:dyDescent="0.3">
      <c r="A75" s="54" t="s">
        <v>132</v>
      </c>
      <c r="B75" s="13"/>
      <c r="C75" s="13"/>
      <c r="D75" s="16">
        <v>47280000</v>
      </c>
      <c r="E75" s="173">
        <v>29312000</v>
      </c>
      <c r="F75" s="23">
        <f>E75-D75</f>
        <v>-17968000</v>
      </c>
      <c r="G75" s="53"/>
    </row>
    <row r="76" spans="1:7" x14ac:dyDescent="0.3">
      <c r="A76" s="57"/>
      <c r="B76" s="13" t="s">
        <v>25</v>
      </c>
      <c r="C76" s="13" t="s">
        <v>25</v>
      </c>
      <c r="D76" s="14">
        <v>47280000</v>
      </c>
      <c r="E76" s="174">
        <v>29312000</v>
      </c>
      <c r="F76" s="22">
        <f>E76-D76</f>
        <v>-17968000</v>
      </c>
      <c r="G76" s="53"/>
    </row>
    <row r="77" spans="1:7" x14ac:dyDescent="0.3">
      <c r="A77" s="54" t="s">
        <v>133</v>
      </c>
      <c r="B77" s="13"/>
      <c r="C77" s="13"/>
      <c r="D77" s="16">
        <f>SUM(D78:D80)</f>
        <v>1828037000</v>
      </c>
      <c r="E77" s="173">
        <f>SUM(E78:E80)</f>
        <v>2239360000</v>
      </c>
      <c r="F77" s="23">
        <f>SUM(F78:F80)</f>
        <v>411323000</v>
      </c>
      <c r="G77" s="53"/>
    </row>
    <row r="78" spans="1:7" x14ac:dyDescent="0.3">
      <c r="A78" s="200"/>
      <c r="B78" s="13" t="s">
        <v>25</v>
      </c>
      <c r="C78" s="13" t="s">
        <v>25</v>
      </c>
      <c r="D78" s="14">
        <v>1631446000</v>
      </c>
      <c r="E78" s="179">
        <v>2026030000</v>
      </c>
      <c r="F78" s="22">
        <f t="shared" ref="F78:F86" si="2">E78-D78</f>
        <v>394584000</v>
      </c>
      <c r="G78" s="53"/>
    </row>
    <row r="79" spans="1:7" x14ac:dyDescent="0.3">
      <c r="A79" s="201"/>
      <c r="B79" s="13" t="s">
        <v>12</v>
      </c>
      <c r="C79" s="13" t="s">
        <v>12</v>
      </c>
      <c r="D79" s="14">
        <v>177355000</v>
      </c>
      <c r="E79" s="179">
        <v>190566000</v>
      </c>
      <c r="F79" s="22">
        <f t="shared" si="2"/>
        <v>13211000</v>
      </c>
      <c r="G79" s="53"/>
    </row>
    <row r="80" spans="1:7" x14ac:dyDescent="0.3">
      <c r="A80" s="202"/>
      <c r="B80" s="13" t="s">
        <v>19</v>
      </c>
      <c r="C80" s="13" t="s">
        <v>61</v>
      </c>
      <c r="D80" s="14">
        <v>19236000</v>
      </c>
      <c r="E80" s="179">
        <v>22764000</v>
      </c>
      <c r="F80" s="22">
        <f t="shared" si="2"/>
        <v>3528000</v>
      </c>
      <c r="G80" s="53"/>
    </row>
    <row r="81" spans="1:7" x14ac:dyDescent="0.3">
      <c r="A81" s="54" t="s">
        <v>134</v>
      </c>
      <c r="B81" s="13"/>
      <c r="C81" s="13"/>
      <c r="D81" s="16">
        <v>4450000</v>
      </c>
      <c r="E81" s="173">
        <v>4110000</v>
      </c>
      <c r="F81" s="23">
        <f t="shared" si="2"/>
        <v>-340000</v>
      </c>
      <c r="G81" s="53"/>
    </row>
    <row r="82" spans="1:7" x14ac:dyDescent="0.3">
      <c r="A82" s="57"/>
      <c r="B82" s="13" t="s">
        <v>25</v>
      </c>
      <c r="C82" s="13" t="s">
        <v>25</v>
      </c>
      <c r="D82" s="14">
        <v>4450000</v>
      </c>
      <c r="E82" s="174">
        <v>4110000</v>
      </c>
      <c r="F82" s="22">
        <f t="shared" si="2"/>
        <v>-340000</v>
      </c>
      <c r="G82" s="53"/>
    </row>
    <row r="83" spans="1:7" x14ac:dyDescent="0.3">
      <c r="A83" s="54" t="s">
        <v>135</v>
      </c>
      <c r="B83" s="13"/>
      <c r="C83" s="13"/>
      <c r="D83" s="16">
        <v>0</v>
      </c>
      <c r="E83" s="173">
        <v>27000000</v>
      </c>
      <c r="F83" s="23">
        <f t="shared" ref="F83:F84" si="3">E83-D83</f>
        <v>27000000</v>
      </c>
      <c r="G83" s="53"/>
    </row>
    <row r="84" spans="1:7" x14ac:dyDescent="0.3">
      <c r="A84" s="57"/>
      <c r="B84" s="13" t="s">
        <v>25</v>
      </c>
      <c r="C84" s="13" t="s">
        <v>25</v>
      </c>
      <c r="D84" s="14">
        <v>0</v>
      </c>
      <c r="E84" s="174">
        <v>27000000</v>
      </c>
      <c r="F84" s="22">
        <f t="shared" si="3"/>
        <v>27000000</v>
      </c>
      <c r="G84" s="53"/>
    </row>
    <row r="85" spans="1:7" x14ac:dyDescent="0.3">
      <c r="A85" s="54" t="s">
        <v>136</v>
      </c>
      <c r="B85" s="13"/>
      <c r="C85" s="13"/>
      <c r="D85" s="16">
        <v>40000000</v>
      </c>
      <c r="E85" s="173">
        <v>40000000</v>
      </c>
      <c r="F85" s="23">
        <f t="shared" si="2"/>
        <v>0</v>
      </c>
      <c r="G85" s="53"/>
    </row>
    <row r="86" spans="1:7" x14ac:dyDescent="0.3">
      <c r="A86" s="58"/>
      <c r="B86" s="13" t="s">
        <v>25</v>
      </c>
      <c r="C86" s="13" t="s">
        <v>25</v>
      </c>
      <c r="D86" s="14">
        <v>40000000</v>
      </c>
      <c r="E86" s="174">
        <v>40000000</v>
      </c>
      <c r="F86" s="22">
        <f t="shared" si="2"/>
        <v>0</v>
      </c>
      <c r="G86" s="53"/>
    </row>
    <row r="87" spans="1:7" x14ac:dyDescent="0.3">
      <c r="A87" s="51" t="s">
        <v>29</v>
      </c>
      <c r="B87" s="21"/>
      <c r="C87" s="21"/>
      <c r="D87" s="12">
        <v>7000000</v>
      </c>
      <c r="E87" s="172">
        <v>7000000</v>
      </c>
      <c r="F87" s="36">
        <v>0</v>
      </c>
      <c r="G87" s="52"/>
    </row>
    <row r="88" spans="1:7" x14ac:dyDescent="0.3">
      <c r="A88" s="57"/>
      <c r="B88" s="13" t="s">
        <v>12</v>
      </c>
      <c r="C88" s="13" t="s">
        <v>12</v>
      </c>
      <c r="D88" s="14">
        <v>6400000</v>
      </c>
      <c r="E88" s="174">
        <v>6400000</v>
      </c>
      <c r="F88" s="17">
        <v>0</v>
      </c>
      <c r="G88" s="53"/>
    </row>
    <row r="89" spans="1:7" ht="17.25" thickBot="1" x14ac:dyDescent="0.35">
      <c r="A89" s="60"/>
      <c r="B89" s="37" t="s">
        <v>19</v>
      </c>
      <c r="C89" s="37" t="s">
        <v>19</v>
      </c>
      <c r="D89" s="38">
        <v>600000</v>
      </c>
      <c r="E89" s="180">
        <v>600000</v>
      </c>
      <c r="F89" s="61">
        <v>0</v>
      </c>
      <c r="G89" s="59"/>
    </row>
    <row r="91" spans="1:7" x14ac:dyDescent="0.3">
      <c r="A91" s="27"/>
    </row>
  </sheetData>
  <mergeCells count="21">
    <mergeCell ref="A78:A80"/>
    <mergeCell ref="G5:G6"/>
    <mergeCell ref="A37:A39"/>
    <mergeCell ref="A41:A43"/>
    <mergeCell ref="A47:A48"/>
    <mergeCell ref="A50:A53"/>
    <mergeCell ref="A55:A56"/>
    <mergeCell ref="A5:C5"/>
    <mergeCell ref="F5:F6"/>
    <mergeCell ref="A15:A35"/>
    <mergeCell ref="B16:B20"/>
    <mergeCell ref="B22:B23"/>
    <mergeCell ref="B7:B8"/>
    <mergeCell ref="B9:B10"/>
    <mergeCell ref="B11:B12"/>
    <mergeCell ref="B25:B30"/>
    <mergeCell ref="B32:B35"/>
    <mergeCell ref="A1:G1"/>
    <mergeCell ref="A2:G2"/>
    <mergeCell ref="A3:G3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E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27"/>
  <sheetViews>
    <sheetView zoomScaleNormal="100" workbookViewId="0">
      <selection activeCell="L9" sqref="L9"/>
    </sheetView>
  </sheetViews>
  <sheetFormatPr defaultRowHeight="16.5" x14ac:dyDescent="0.3"/>
  <cols>
    <col min="1" max="1" width="8.25" customWidth="1"/>
    <col min="2" max="2" width="9.125" customWidth="1"/>
    <col min="3" max="3" width="10.125" customWidth="1"/>
    <col min="4" max="4" width="7.375" customWidth="1"/>
    <col min="5" max="5" width="14.75" customWidth="1"/>
    <col min="6" max="6" width="12.75" customWidth="1"/>
    <col min="7" max="7" width="9.625" customWidth="1"/>
    <col min="8" max="8" width="14.875" customWidth="1"/>
  </cols>
  <sheetData>
    <row r="1" spans="1:8" x14ac:dyDescent="0.3">
      <c r="A1" s="224" t="s">
        <v>63</v>
      </c>
      <c r="B1" s="224"/>
      <c r="C1" s="224"/>
      <c r="D1" s="224"/>
      <c r="E1" s="224"/>
      <c r="F1" s="224"/>
      <c r="G1" s="224"/>
      <c r="H1" s="224"/>
    </row>
    <row r="2" spans="1:8" ht="21" customHeight="1" x14ac:dyDescent="0.3">
      <c r="A2" s="93"/>
      <c r="B2" s="93"/>
      <c r="C2" s="93"/>
      <c r="D2" s="93"/>
      <c r="E2" s="93"/>
      <c r="F2" s="93"/>
      <c r="G2" s="93"/>
      <c r="H2" s="93"/>
    </row>
    <row r="3" spans="1:8" ht="22.5" customHeight="1" x14ac:dyDescent="0.3">
      <c r="A3" s="198" t="s">
        <v>113</v>
      </c>
      <c r="B3" s="198"/>
      <c r="C3" s="198"/>
      <c r="D3" s="198"/>
      <c r="E3" s="198"/>
      <c r="F3" s="198"/>
      <c r="G3" s="198"/>
      <c r="H3" s="198"/>
    </row>
    <row r="4" spans="1:8" ht="19.5" customHeight="1" thickBot="1" x14ac:dyDescent="0.35">
      <c r="A4" s="225"/>
      <c r="B4" s="225"/>
      <c r="C4" s="225"/>
      <c r="D4" s="225"/>
      <c r="E4" s="225"/>
      <c r="F4" s="225"/>
      <c r="G4" s="225"/>
      <c r="H4" s="225"/>
    </row>
    <row r="5" spans="1:8" ht="18" customHeight="1" x14ac:dyDescent="0.3">
      <c r="A5" s="226" t="s">
        <v>0</v>
      </c>
      <c r="B5" s="227"/>
      <c r="C5" s="228"/>
      <c r="D5" s="229" t="s">
        <v>30</v>
      </c>
      <c r="E5" s="123" t="s">
        <v>31</v>
      </c>
      <c r="F5" s="229" t="s">
        <v>33</v>
      </c>
      <c r="G5" s="229" t="s">
        <v>34</v>
      </c>
      <c r="H5" s="231" t="s">
        <v>11</v>
      </c>
    </row>
    <row r="6" spans="1:8" ht="18" customHeight="1" thickBot="1" x14ac:dyDescent="0.35">
      <c r="A6" s="124" t="s">
        <v>6</v>
      </c>
      <c r="B6" s="29" t="s">
        <v>7</v>
      </c>
      <c r="C6" s="29" t="s">
        <v>8</v>
      </c>
      <c r="D6" s="230"/>
      <c r="E6" s="97" t="s">
        <v>32</v>
      </c>
      <c r="F6" s="230"/>
      <c r="G6" s="230"/>
      <c r="H6" s="232"/>
    </row>
    <row r="7" spans="1:8" ht="21.95" customHeight="1" x14ac:dyDescent="0.3">
      <c r="A7" s="125" t="s">
        <v>32</v>
      </c>
      <c r="B7" s="96" t="s">
        <v>32</v>
      </c>
      <c r="C7" s="96" t="s">
        <v>36</v>
      </c>
      <c r="D7" s="30" t="s">
        <v>38</v>
      </c>
      <c r="E7" s="31">
        <f>'2023년 세입세출명세서'!E8</f>
        <v>3593562000</v>
      </c>
      <c r="F7" s="152">
        <v>0</v>
      </c>
      <c r="G7" s="31">
        <v>0</v>
      </c>
      <c r="H7" s="126">
        <f>E7+F7+G7</f>
        <v>3593562000</v>
      </c>
    </row>
    <row r="8" spans="1:8" ht="21.95" customHeight="1" x14ac:dyDescent="0.3">
      <c r="A8" s="127" t="s">
        <v>35</v>
      </c>
      <c r="B8" s="94" t="s">
        <v>35</v>
      </c>
      <c r="C8" s="94" t="s">
        <v>37</v>
      </c>
      <c r="D8" s="6" t="s">
        <v>39</v>
      </c>
      <c r="E8" s="7">
        <v>3593562000</v>
      </c>
      <c r="F8" s="153">
        <v>0</v>
      </c>
      <c r="G8" s="7">
        <v>0</v>
      </c>
      <c r="H8" s="128">
        <f>E8+F8+G8</f>
        <v>3593562000</v>
      </c>
    </row>
    <row r="9" spans="1:8" ht="21.95" customHeight="1" x14ac:dyDescent="0.3">
      <c r="A9" s="129"/>
      <c r="B9" s="9"/>
      <c r="C9" s="95" t="s">
        <v>32</v>
      </c>
      <c r="D9" s="6" t="s">
        <v>40</v>
      </c>
      <c r="E9" s="22">
        <f>E8-E7</f>
        <v>0</v>
      </c>
      <c r="F9" s="153">
        <v>0</v>
      </c>
      <c r="G9" s="22">
        <f>G8-G7</f>
        <v>0</v>
      </c>
      <c r="H9" s="130">
        <f>E9+F9+G9</f>
        <v>0</v>
      </c>
    </row>
    <row r="10" spans="1:8" ht="21.95" customHeight="1" x14ac:dyDescent="0.3">
      <c r="A10" s="129"/>
      <c r="B10" s="233" t="s">
        <v>41</v>
      </c>
      <c r="C10" s="234"/>
      <c r="D10" s="6" t="s">
        <v>38</v>
      </c>
      <c r="E10" s="11">
        <f t="shared" ref="E10:H12" si="0">E7</f>
        <v>3593562000</v>
      </c>
      <c r="F10" s="11">
        <f t="shared" si="0"/>
        <v>0</v>
      </c>
      <c r="G10" s="11">
        <f t="shared" si="0"/>
        <v>0</v>
      </c>
      <c r="H10" s="131">
        <f t="shared" si="0"/>
        <v>3593562000</v>
      </c>
    </row>
    <row r="11" spans="1:8" ht="21.95" customHeight="1" x14ac:dyDescent="0.3">
      <c r="A11" s="129"/>
      <c r="B11" s="235"/>
      <c r="C11" s="236"/>
      <c r="D11" s="6" t="s">
        <v>39</v>
      </c>
      <c r="E11" s="11">
        <f t="shared" si="0"/>
        <v>3593562000</v>
      </c>
      <c r="F11" s="11">
        <f t="shared" si="0"/>
        <v>0</v>
      </c>
      <c r="G11" s="11">
        <f t="shared" si="0"/>
        <v>0</v>
      </c>
      <c r="H11" s="131">
        <f t="shared" si="0"/>
        <v>3593562000</v>
      </c>
    </row>
    <row r="12" spans="1:8" ht="21.95" customHeight="1" thickBot="1" x14ac:dyDescent="0.35">
      <c r="A12" s="132"/>
      <c r="B12" s="237"/>
      <c r="C12" s="238"/>
      <c r="D12" s="33" t="s">
        <v>40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133">
        <f t="shared" si="0"/>
        <v>0</v>
      </c>
    </row>
    <row r="13" spans="1:8" ht="21.95" customHeight="1" x14ac:dyDescent="0.3">
      <c r="A13" s="125" t="s">
        <v>42</v>
      </c>
      <c r="B13" s="96" t="s">
        <v>42</v>
      </c>
      <c r="C13" s="96" t="s">
        <v>43</v>
      </c>
      <c r="D13" s="30" t="s">
        <v>38</v>
      </c>
      <c r="E13" s="32">
        <v>0</v>
      </c>
      <c r="F13" s="31">
        <v>7000000</v>
      </c>
      <c r="G13" s="32">
        <v>0</v>
      </c>
      <c r="H13" s="126">
        <f>E13+F13+G13</f>
        <v>7000000</v>
      </c>
    </row>
    <row r="14" spans="1:8" ht="21.95" customHeight="1" x14ac:dyDescent="0.3">
      <c r="A14" s="127" t="s">
        <v>35</v>
      </c>
      <c r="B14" s="94" t="s">
        <v>35</v>
      </c>
      <c r="C14" s="94" t="s">
        <v>42</v>
      </c>
      <c r="D14" s="6" t="s">
        <v>39</v>
      </c>
      <c r="E14" s="8">
        <v>0</v>
      </c>
      <c r="F14" s="7">
        <v>7000000</v>
      </c>
      <c r="G14" s="8">
        <v>0</v>
      </c>
      <c r="H14" s="128">
        <f>E14+F14+G14</f>
        <v>7000000</v>
      </c>
    </row>
    <row r="15" spans="1:8" ht="21.95" customHeight="1" x14ac:dyDescent="0.3">
      <c r="A15" s="129"/>
      <c r="B15" s="9"/>
      <c r="C15" s="9"/>
      <c r="D15" s="6" t="s">
        <v>40</v>
      </c>
      <c r="E15" s="8">
        <v>0</v>
      </c>
      <c r="F15" s="7">
        <f>F14-F13</f>
        <v>0</v>
      </c>
      <c r="G15" s="8">
        <v>0</v>
      </c>
      <c r="H15" s="130">
        <f>E15+F15+G15</f>
        <v>0</v>
      </c>
    </row>
    <row r="16" spans="1:8" ht="21.95" customHeight="1" x14ac:dyDescent="0.3">
      <c r="A16" s="129"/>
      <c r="B16" s="233" t="s">
        <v>41</v>
      </c>
      <c r="C16" s="234"/>
      <c r="D16" s="6" t="s">
        <v>38</v>
      </c>
      <c r="E16" s="10">
        <v>0</v>
      </c>
      <c r="F16" s="11">
        <v>7000000</v>
      </c>
      <c r="G16" s="11">
        <f t="shared" ref="G16:H18" si="1">G13</f>
        <v>0</v>
      </c>
      <c r="H16" s="131">
        <f t="shared" si="1"/>
        <v>7000000</v>
      </c>
    </row>
    <row r="17" spans="1:8" ht="21.95" customHeight="1" x14ac:dyDescent="0.3">
      <c r="A17" s="129"/>
      <c r="B17" s="235"/>
      <c r="C17" s="236"/>
      <c r="D17" s="6" t="s">
        <v>39</v>
      </c>
      <c r="E17" s="10">
        <v>0</v>
      </c>
      <c r="F17" s="11">
        <v>7000000</v>
      </c>
      <c r="G17" s="11">
        <f t="shared" si="1"/>
        <v>0</v>
      </c>
      <c r="H17" s="131">
        <f t="shared" si="1"/>
        <v>7000000</v>
      </c>
    </row>
    <row r="18" spans="1:8" ht="21.95" customHeight="1" thickBot="1" x14ac:dyDescent="0.35">
      <c r="A18" s="132"/>
      <c r="B18" s="237"/>
      <c r="C18" s="238"/>
      <c r="D18" s="33" t="s">
        <v>40</v>
      </c>
      <c r="E18" s="35">
        <v>0</v>
      </c>
      <c r="F18" s="193">
        <f>F17-F16</f>
        <v>0</v>
      </c>
      <c r="G18" s="34">
        <f t="shared" si="1"/>
        <v>0</v>
      </c>
      <c r="H18" s="133">
        <f t="shared" si="1"/>
        <v>0</v>
      </c>
    </row>
    <row r="19" spans="1:8" ht="21.95" customHeight="1" x14ac:dyDescent="0.3">
      <c r="A19" s="239" t="s">
        <v>44</v>
      </c>
      <c r="B19" s="242" t="s">
        <v>44</v>
      </c>
      <c r="C19" s="96" t="s">
        <v>71</v>
      </c>
      <c r="D19" s="30" t="s">
        <v>38</v>
      </c>
      <c r="E19" s="154">
        <v>0</v>
      </c>
      <c r="F19" s="155">
        <v>0</v>
      </c>
      <c r="G19" s="155">
        <v>0</v>
      </c>
      <c r="H19" s="156">
        <f>E19+F19+G19</f>
        <v>0</v>
      </c>
    </row>
    <row r="20" spans="1:8" ht="21.95" customHeight="1" x14ac:dyDescent="0.3">
      <c r="A20" s="240"/>
      <c r="B20" s="243"/>
      <c r="C20" s="94" t="s">
        <v>35</v>
      </c>
      <c r="D20" s="6" t="s">
        <v>39</v>
      </c>
      <c r="E20" s="157">
        <v>38644</v>
      </c>
      <c r="F20" s="158">
        <v>273</v>
      </c>
      <c r="G20" s="158">
        <v>0</v>
      </c>
      <c r="H20" s="159">
        <f>E20+F20+G20</f>
        <v>38917</v>
      </c>
    </row>
    <row r="21" spans="1:8" ht="21.95" customHeight="1" x14ac:dyDescent="0.3">
      <c r="A21" s="240"/>
      <c r="B21" s="243"/>
      <c r="C21" s="9"/>
      <c r="D21" s="6" t="s">
        <v>40</v>
      </c>
      <c r="E21" s="160">
        <f>E20-E19</f>
        <v>38644</v>
      </c>
      <c r="F21" s="160">
        <f>F20-F19</f>
        <v>273</v>
      </c>
      <c r="G21" s="160">
        <f t="shared" ref="G21" si="2">G20-G19</f>
        <v>0</v>
      </c>
      <c r="H21" s="161">
        <f>E21+F21+G21</f>
        <v>38917</v>
      </c>
    </row>
    <row r="22" spans="1:8" ht="21.95" customHeight="1" x14ac:dyDescent="0.3">
      <c r="A22" s="240"/>
      <c r="B22" s="233" t="s">
        <v>41</v>
      </c>
      <c r="C22" s="234"/>
      <c r="D22" s="6" t="s">
        <v>38</v>
      </c>
      <c r="E22" s="162">
        <f t="shared" ref="E22:H24" si="3">E19</f>
        <v>0</v>
      </c>
      <c r="F22" s="162">
        <f t="shared" si="3"/>
        <v>0</v>
      </c>
      <c r="G22" s="162">
        <f t="shared" si="3"/>
        <v>0</v>
      </c>
      <c r="H22" s="163">
        <f t="shared" si="3"/>
        <v>0</v>
      </c>
    </row>
    <row r="23" spans="1:8" ht="21.95" customHeight="1" x14ac:dyDescent="0.3">
      <c r="A23" s="240"/>
      <c r="B23" s="235"/>
      <c r="C23" s="236"/>
      <c r="D23" s="6" t="s">
        <v>39</v>
      </c>
      <c r="E23" s="162">
        <v>38644</v>
      </c>
      <c r="F23" s="162">
        <f t="shared" si="3"/>
        <v>273</v>
      </c>
      <c r="G23" s="162">
        <f t="shared" si="3"/>
        <v>0</v>
      </c>
      <c r="H23" s="163">
        <f t="shared" si="3"/>
        <v>38917</v>
      </c>
    </row>
    <row r="24" spans="1:8" ht="21.95" customHeight="1" thickBot="1" x14ac:dyDescent="0.35">
      <c r="A24" s="241"/>
      <c r="B24" s="237"/>
      <c r="C24" s="238"/>
      <c r="D24" s="33" t="s">
        <v>40</v>
      </c>
      <c r="E24" s="164">
        <f t="shared" si="3"/>
        <v>38644</v>
      </c>
      <c r="F24" s="164">
        <f t="shared" si="3"/>
        <v>273</v>
      </c>
      <c r="G24" s="164">
        <f t="shared" si="3"/>
        <v>0</v>
      </c>
      <c r="H24" s="165">
        <f t="shared" si="3"/>
        <v>38917</v>
      </c>
    </row>
    <row r="25" spans="1:8" ht="21.95" customHeight="1" x14ac:dyDescent="0.3">
      <c r="A25" s="218" t="s">
        <v>45</v>
      </c>
      <c r="B25" s="219"/>
      <c r="C25" s="220"/>
      <c r="D25" s="181" t="s">
        <v>38</v>
      </c>
      <c r="E25" s="182">
        <f t="shared" ref="E25:H27" si="4">E7+E13+E19</f>
        <v>3593562000</v>
      </c>
      <c r="F25" s="182">
        <f t="shared" si="4"/>
        <v>7000000</v>
      </c>
      <c r="G25" s="182">
        <f t="shared" si="4"/>
        <v>0</v>
      </c>
      <c r="H25" s="183">
        <f t="shared" si="4"/>
        <v>3600562000</v>
      </c>
    </row>
    <row r="26" spans="1:8" ht="21.95" customHeight="1" x14ac:dyDescent="0.3">
      <c r="A26" s="218"/>
      <c r="B26" s="219"/>
      <c r="C26" s="220"/>
      <c r="D26" s="184" t="s">
        <v>39</v>
      </c>
      <c r="E26" s="185">
        <f t="shared" si="4"/>
        <v>3593600644</v>
      </c>
      <c r="F26" s="185">
        <f t="shared" si="4"/>
        <v>7000273</v>
      </c>
      <c r="G26" s="185">
        <f t="shared" si="4"/>
        <v>0</v>
      </c>
      <c r="H26" s="186">
        <f t="shared" si="4"/>
        <v>3600600917</v>
      </c>
    </row>
    <row r="27" spans="1:8" ht="21.95" customHeight="1" thickBot="1" x14ac:dyDescent="0.35">
      <c r="A27" s="221"/>
      <c r="B27" s="222"/>
      <c r="C27" s="223"/>
      <c r="D27" s="187" t="s">
        <v>40</v>
      </c>
      <c r="E27" s="188">
        <f t="shared" si="4"/>
        <v>38644</v>
      </c>
      <c r="F27" s="188">
        <f t="shared" si="4"/>
        <v>273</v>
      </c>
      <c r="G27" s="188">
        <f t="shared" si="4"/>
        <v>0</v>
      </c>
      <c r="H27" s="189">
        <f t="shared" si="4"/>
        <v>38917</v>
      </c>
    </row>
  </sheetData>
  <mergeCells count="14">
    <mergeCell ref="A25:C27"/>
    <mergeCell ref="A1:H1"/>
    <mergeCell ref="A3:H3"/>
    <mergeCell ref="A4:H4"/>
    <mergeCell ref="A5:C5"/>
    <mergeCell ref="D5:D6"/>
    <mergeCell ref="F5:F6"/>
    <mergeCell ref="G5:G6"/>
    <mergeCell ref="H5:H6"/>
    <mergeCell ref="B10:C12"/>
    <mergeCell ref="B16:C18"/>
    <mergeCell ref="A19:A24"/>
    <mergeCell ref="B19:B21"/>
    <mergeCell ref="B22:C24"/>
  </mergeCells>
  <phoneticPr fontId="1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339"/>
  <sheetViews>
    <sheetView view="pageBreakPreview" zoomScaleNormal="100" zoomScaleSheetLayoutView="100" workbookViewId="0">
      <selection activeCell="L21" sqref="L21"/>
    </sheetView>
  </sheetViews>
  <sheetFormatPr defaultRowHeight="16.5" x14ac:dyDescent="0.3"/>
  <cols>
    <col min="2" max="2" width="16.75" customWidth="1"/>
    <col min="3" max="3" width="8.375" customWidth="1"/>
    <col min="4" max="4" width="7.25" customWidth="1"/>
    <col min="6" max="6" width="15" bestFit="1" customWidth="1"/>
    <col min="7" max="7" width="11.875" customWidth="1"/>
    <col min="8" max="8" width="9.375" customWidth="1"/>
    <col min="9" max="9" width="15" bestFit="1" customWidth="1"/>
    <col min="10" max="10" width="3.25" customWidth="1"/>
    <col min="11" max="11" width="12.375" bestFit="1" customWidth="1"/>
    <col min="12" max="12" width="12.875" bestFit="1" customWidth="1"/>
  </cols>
  <sheetData>
    <row r="1" spans="1:9" x14ac:dyDescent="0.3">
      <c r="A1" s="224" t="s">
        <v>64</v>
      </c>
      <c r="B1" s="224"/>
      <c r="C1" s="224"/>
      <c r="D1" s="224"/>
      <c r="E1" s="224"/>
      <c r="F1" s="224"/>
      <c r="G1" s="224"/>
      <c r="H1" s="224"/>
      <c r="I1" s="224"/>
    </row>
    <row r="2" spans="1:9" ht="31.5" customHeight="1" x14ac:dyDescent="0.3">
      <c r="A2" s="198" t="s">
        <v>139</v>
      </c>
      <c r="B2" s="198"/>
      <c r="C2" s="198"/>
      <c r="D2" s="198"/>
      <c r="E2" s="198"/>
      <c r="F2" s="198"/>
      <c r="G2" s="198"/>
      <c r="H2" s="198"/>
      <c r="I2" s="198"/>
    </row>
    <row r="3" spans="1:9" ht="9.75" customHeight="1" thickBot="1" x14ac:dyDescent="0.35">
      <c r="A3" s="225"/>
      <c r="B3" s="225"/>
      <c r="C3" s="225"/>
      <c r="D3" s="225"/>
      <c r="E3" s="225"/>
      <c r="F3" s="225"/>
      <c r="G3" s="225"/>
      <c r="H3" s="225"/>
      <c r="I3" s="225"/>
    </row>
    <row r="4" spans="1:9" ht="18" customHeight="1" x14ac:dyDescent="0.3">
      <c r="A4" s="251" t="s">
        <v>0</v>
      </c>
      <c r="B4" s="252"/>
      <c r="C4" s="252"/>
      <c r="D4" s="253"/>
      <c r="E4" s="254" t="s">
        <v>30</v>
      </c>
      <c r="F4" s="254" t="s">
        <v>46</v>
      </c>
      <c r="G4" s="254" t="s">
        <v>47</v>
      </c>
      <c r="H4" s="254" t="s">
        <v>34</v>
      </c>
      <c r="I4" s="256" t="s">
        <v>11</v>
      </c>
    </row>
    <row r="5" spans="1:9" ht="18" customHeight="1" x14ac:dyDescent="0.3">
      <c r="A5" s="79" t="s">
        <v>6</v>
      </c>
      <c r="B5" s="19" t="s">
        <v>7</v>
      </c>
      <c r="C5" s="258" t="s">
        <v>8</v>
      </c>
      <c r="D5" s="259"/>
      <c r="E5" s="255"/>
      <c r="F5" s="255"/>
      <c r="G5" s="255"/>
      <c r="H5" s="255"/>
      <c r="I5" s="257"/>
    </row>
    <row r="6" spans="1:9" ht="18" customHeight="1" x14ac:dyDescent="0.3">
      <c r="A6" s="269" t="s">
        <v>88</v>
      </c>
      <c r="B6" s="217" t="s">
        <v>12</v>
      </c>
      <c r="C6" s="244" t="s">
        <v>13</v>
      </c>
      <c r="D6" s="245"/>
      <c r="E6" s="1" t="s">
        <v>38</v>
      </c>
      <c r="F6" s="14">
        <v>368725000</v>
      </c>
      <c r="G6" s="2">
        <v>0</v>
      </c>
      <c r="H6" s="2">
        <v>0</v>
      </c>
      <c r="I6" s="80">
        <f t="shared" ref="I6:I37" si="0">F6+G6+H6</f>
        <v>368725000</v>
      </c>
    </row>
    <row r="7" spans="1:9" ht="18" customHeight="1" x14ac:dyDescent="0.3">
      <c r="A7" s="270"/>
      <c r="B7" s="250"/>
      <c r="C7" s="246"/>
      <c r="D7" s="247"/>
      <c r="E7" s="1" t="s">
        <v>39</v>
      </c>
      <c r="F7" s="3">
        <v>365670790</v>
      </c>
      <c r="G7" s="2">
        <v>0</v>
      </c>
      <c r="H7" s="2">
        <v>0</v>
      </c>
      <c r="I7" s="80">
        <f t="shared" si="0"/>
        <v>365670790</v>
      </c>
    </row>
    <row r="8" spans="1:9" ht="18" customHeight="1" x14ac:dyDescent="0.3">
      <c r="A8" s="270"/>
      <c r="B8" s="250"/>
      <c r="C8" s="248"/>
      <c r="D8" s="249"/>
      <c r="E8" s="1" t="s">
        <v>40</v>
      </c>
      <c r="F8" s="65">
        <f>F7-F6</f>
        <v>-3054210</v>
      </c>
      <c r="G8" s="2">
        <v>0</v>
      </c>
      <c r="H8" s="2">
        <v>0</v>
      </c>
      <c r="I8" s="81">
        <f t="shared" si="0"/>
        <v>-3054210</v>
      </c>
    </row>
    <row r="9" spans="1:9" ht="18" customHeight="1" x14ac:dyDescent="0.3">
      <c r="A9" s="270"/>
      <c r="B9" s="250"/>
      <c r="C9" s="244" t="s">
        <v>48</v>
      </c>
      <c r="D9" s="245"/>
      <c r="E9" s="1" t="s">
        <v>38</v>
      </c>
      <c r="F9" s="14">
        <v>38884000</v>
      </c>
      <c r="G9" s="2">
        <v>0</v>
      </c>
      <c r="H9" s="2">
        <v>0</v>
      </c>
      <c r="I9" s="80">
        <f t="shared" si="0"/>
        <v>38884000</v>
      </c>
    </row>
    <row r="10" spans="1:9" ht="18" customHeight="1" x14ac:dyDescent="0.3">
      <c r="A10" s="270"/>
      <c r="B10" s="250"/>
      <c r="C10" s="246"/>
      <c r="D10" s="247"/>
      <c r="E10" s="1" t="s">
        <v>39</v>
      </c>
      <c r="F10" s="3">
        <v>36895140</v>
      </c>
      <c r="G10" s="2">
        <v>0</v>
      </c>
      <c r="H10" s="2">
        <v>0</v>
      </c>
      <c r="I10" s="80">
        <f t="shared" si="0"/>
        <v>36895140</v>
      </c>
    </row>
    <row r="11" spans="1:9" ht="18" customHeight="1" x14ac:dyDescent="0.3">
      <c r="A11" s="270"/>
      <c r="B11" s="250"/>
      <c r="C11" s="248"/>
      <c r="D11" s="249"/>
      <c r="E11" s="1" t="s">
        <v>40</v>
      </c>
      <c r="F11" s="65">
        <f>F10-F9</f>
        <v>-1988860</v>
      </c>
      <c r="G11" s="2">
        <v>0</v>
      </c>
      <c r="H11" s="2">
        <v>0</v>
      </c>
      <c r="I11" s="81">
        <f t="shared" si="0"/>
        <v>-1988860</v>
      </c>
    </row>
    <row r="12" spans="1:9" ht="18" customHeight="1" x14ac:dyDescent="0.3">
      <c r="A12" s="270"/>
      <c r="B12" s="250"/>
      <c r="C12" s="244" t="s">
        <v>49</v>
      </c>
      <c r="D12" s="245"/>
      <c r="E12" s="1" t="s">
        <v>38</v>
      </c>
      <c r="F12" s="14">
        <v>31115000</v>
      </c>
      <c r="G12" s="2">
        <v>0</v>
      </c>
      <c r="H12" s="2">
        <v>0</v>
      </c>
      <c r="I12" s="80">
        <f t="shared" si="0"/>
        <v>31115000</v>
      </c>
    </row>
    <row r="13" spans="1:9" ht="18" customHeight="1" x14ac:dyDescent="0.3">
      <c r="A13" s="270"/>
      <c r="B13" s="250"/>
      <c r="C13" s="246"/>
      <c r="D13" s="247"/>
      <c r="E13" s="1" t="s">
        <v>39</v>
      </c>
      <c r="F13" s="3">
        <v>30915960</v>
      </c>
      <c r="G13" s="2">
        <v>0</v>
      </c>
      <c r="H13" s="2">
        <v>0</v>
      </c>
      <c r="I13" s="80">
        <f t="shared" si="0"/>
        <v>30915960</v>
      </c>
    </row>
    <row r="14" spans="1:9" ht="18" customHeight="1" x14ac:dyDescent="0.3">
      <c r="A14" s="270"/>
      <c r="B14" s="250"/>
      <c r="C14" s="248"/>
      <c r="D14" s="249"/>
      <c r="E14" s="1" t="s">
        <v>40</v>
      </c>
      <c r="F14" s="65">
        <f>F13-F12</f>
        <v>-199040</v>
      </c>
      <c r="G14" s="2">
        <v>0</v>
      </c>
      <c r="H14" s="2">
        <v>0</v>
      </c>
      <c r="I14" s="81">
        <f t="shared" si="0"/>
        <v>-199040</v>
      </c>
    </row>
    <row r="15" spans="1:9" ht="18" customHeight="1" x14ac:dyDescent="0.3">
      <c r="A15" s="270"/>
      <c r="B15" s="250"/>
      <c r="C15" s="244" t="s">
        <v>14</v>
      </c>
      <c r="D15" s="245"/>
      <c r="E15" s="1" t="s">
        <v>38</v>
      </c>
      <c r="F15" s="14">
        <v>51785000</v>
      </c>
      <c r="G15" s="3">
        <v>5800000</v>
      </c>
      <c r="H15" s="2">
        <v>0</v>
      </c>
      <c r="I15" s="80">
        <f t="shared" si="0"/>
        <v>57585000</v>
      </c>
    </row>
    <row r="16" spans="1:9" ht="18" customHeight="1" x14ac:dyDescent="0.3">
      <c r="A16" s="270"/>
      <c r="B16" s="250"/>
      <c r="C16" s="246"/>
      <c r="D16" s="247"/>
      <c r="E16" s="1" t="s">
        <v>39</v>
      </c>
      <c r="F16" s="3">
        <v>48435860</v>
      </c>
      <c r="G16" s="3">
        <v>5800000</v>
      </c>
      <c r="H16" s="2">
        <v>0</v>
      </c>
      <c r="I16" s="80">
        <f t="shared" si="0"/>
        <v>54235860</v>
      </c>
    </row>
    <row r="17" spans="1:9" ht="18" customHeight="1" x14ac:dyDescent="0.3">
      <c r="A17" s="270"/>
      <c r="B17" s="250"/>
      <c r="C17" s="248"/>
      <c r="D17" s="249"/>
      <c r="E17" s="1" t="s">
        <v>40</v>
      </c>
      <c r="F17" s="65">
        <f>F16-F15</f>
        <v>-3349140</v>
      </c>
      <c r="G17" s="2">
        <v>0</v>
      </c>
      <c r="H17" s="2">
        <v>0</v>
      </c>
      <c r="I17" s="81">
        <f t="shared" si="0"/>
        <v>-3349140</v>
      </c>
    </row>
    <row r="18" spans="1:9" ht="18" customHeight="1" x14ac:dyDescent="0.3">
      <c r="A18" s="270"/>
      <c r="B18" s="250"/>
      <c r="C18" s="244" t="s">
        <v>74</v>
      </c>
      <c r="D18" s="245"/>
      <c r="E18" s="1" t="s">
        <v>38</v>
      </c>
      <c r="F18" s="14">
        <v>40850000</v>
      </c>
      <c r="G18" s="3">
        <v>600000</v>
      </c>
      <c r="H18" s="2">
        <v>0</v>
      </c>
      <c r="I18" s="80">
        <f t="shared" si="0"/>
        <v>41450000</v>
      </c>
    </row>
    <row r="19" spans="1:9" ht="18" customHeight="1" x14ac:dyDescent="0.3">
      <c r="A19" s="270"/>
      <c r="B19" s="250"/>
      <c r="C19" s="246"/>
      <c r="D19" s="247"/>
      <c r="E19" s="1" t="s">
        <v>39</v>
      </c>
      <c r="F19" s="3">
        <v>40842660</v>
      </c>
      <c r="G19" s="3">
        <v>600000</v>
      </c>
      <c r="H19" s="2">
        <v>0</v>
      </c>
      <c r="I19" s="80">
        <f t="shared" si="0"/>
        <v>41442660</v>
      </c>
    </row>
    <row r="20" spans="1:9" ht="18" customHeight="1" x14ac:dyDescent="0.3">
      <c r="A20" s="270"/>
      <c r="B20" s="216"/>
      <c r="C20" s="248"/>
      <c r="D20" s="249"/>
      <c r="E20" s="1" t="s">
        <v>40</v>
      </c>
      <c r="F20" s="65">
        <f>F19-F18</f>
        <v>-7340</v>
      </c>
      <c r="G20" s="2">
        <v>0</v>
      </c>
      <c r="H20" s="2">
        <v>0</v>
      </c>
      <c r="I20" s="81">
        <f t="shared" si="0"/>
        <v>-7340</v>
      </c>
    </row>
    <row r="21" spans="1:9" ht="18" customHeight="1" x14ac:dyDescent="0.3">
      <c r="A21" s="270"/>
      <c r="B21" s="260" t="s">
        <v>41</v>
      </c>
      <c r="C21" s="261"/>
      <c r="D21" s="262"/>
      <c r="E21" s="20" t="s">
        <v>38</v>
      </c>
      <c r="F21" s="4">
        <f>F6+F9+F12+F15+F18</f>
        <v>531359000</v>
      </c>
      <c r="G21" s="4">
        <v>6400000</v>
      </c>
      <c r="H21" s="5">
        <v>0</v>
      </c>
      <c r="I21" s="82">
        <f t="shared" si="0"/>
        <v>537759000</v>
      </c>
    </row>
    <row r="22" spans="1:9" ht="18" customHeight="1" x14ac:dyDescent="0.3">
      <c r="A22" s="270"/>
      <c r="B22" s="263"/>
      <c r="C22" s="264"/>
      <c r="D22" s="265"/>
      <c r="E22" s="20" t="s">
        <v>39</v>
      </c>
      <c r="F22" s="4">
        <f>F7+F10+F13+F16+F19</f>
        <v>522760410</v>
      </c>
      <c r="G22" s="4">
        <v>6400000</v>
      </c>
      <c r="H22" s="5">
        <v>0</v>
      </c>
      <c r="I22" s="82">
        <f t="shared" si="0"/>
        <v>529160410</v>
      </c>
    </row>
    <row r="23" spans="1:9" ht="18" customHeight="1" x14ac:dyDescent="0.3">
      <c r="A23" s="270"/>
      <c r="B23" s="266"/>
      <c r="C23" s="267"/>
      <c r="D23" s="268"/>
      <c r="E23" s="20" t="s">
        <v>40</v>
      </c>
      <c r="F23" s="66">
        <f>F22-F21</f>
        <v>-8598590</v>
      </c>
      <c r="G23" s="5">
        <v>0</v>
      </c>
      <c r="H23" s="5">
        <v>0</v>
      </c>
      <c r="I23" s="83">
        <f t="shared" si="0"/>
        <v>-8598590</v>
      </c>
    </row>
    <row r="24" spans="1:9" ht="18" customHeight="1" x14ac:dyDescent="0.3">
      <c r="A24" s="270"/>
      <c r="B24" s="217" t="s">
        <v>72</v>
      </c>
      <c r="C24" s="244" t="s">
        <v>75</v>
      </c>
      <c r="D24" s="245"/>
      <c r="E24" s="1" t="s">
        <v>38</v>
      </c>
      <c r="F24" s="3">
        <v>800000</v>
      </c>
      <c r="G24" s="2">
        <v>0</v>
      </c>
      <c r="H24" s="2">
        <v>0</v>
      </c>
      <c r="I24" s="80">
        <f t="shared" si="0"/>
        <v>800000</v>
      </c>
    </row>
    <row r="25" spans="1:9" ht="18" customHeight="1" x14ac:dyDescent="0.3">
      <c r="A25" s="270"/>
      <c r="B25" s="250"/>
      <c r="C25" s="246"/>
      <c r="D25" s="247"/>
      <c r="E25" s="1" t="s">
        <v>39</v>
      </c>
      <c r="F25" s="3">
        <v>800000</v>
      </c>
      <c r="G25" s="2">
        <v>0</v>
      </c>
      <c r="H25" s="2">
        <v>0</v>
      </c>
      <c r="I25" s="80">
        <f t="shared" si="0"/>
        <v>800000</v>
      </c>
    </row>
    <row r="26" spans="1:9" ht="18" customHeight="1" x14ac:dyDescent="0.3">
      <c r="A26" s="270"/>
      <c r="B26" s="250"/>
      <c r="C26" s="248"/>
      <c r="D26" s="249"/>
      <c r="E26" s="1" t="s">
        <v>40</v>
      </c>
      <c r="F26" s="65">
        <f>F25-F24</f>
        <v>0</v>
      </c>
      <c r="G26" s="2">
        <v>0</v>
      </c>
      <c r="H26" s="2">
        <v>0</v>
      </c>
      <c r="I26" s="81">
        <f t="shared" si="0"/>
        <v>0</v>
      </c>
    </row>
    <row r="27" spans="1:9" ht="18" customHeight="1" x14ac:dyDescent="0.3">
      <c r="A27" s="270"/>
      <c r="B27" s="250"/>
      <c r="C27" s="244" t="s">
        <v>18</v>
      </c>
      <c r="D27" s="245"/>
      <c r="E27" s="1" t="s">
        <v>38</v>
      </c>
      <c r="F27" s="3">
        <v>4200000</v>
      </c>
      <c r="G27" s="2">
        <v>0</v>
      </c>
      <c r="H27" s="2">
        <v>0</v>
      </c>
      <c r="I27" s="80">
        <f t="shared" si="0"/>
        <v>4200000</v>
      </c>
    </row>
    <row r="28" spans="1:9" ht="18" customHeight="1" x14ac:dyDescent="0.3">
      <c r="A28" s="270"/>
      <c r="B28" s="250"/>
      <c r="C28" s="246"/>
      <c r="D28" s="247"/>
      <c r="E28" s="1" t="s">
        <v>39</v>
      </c>
      <c r="F28" s="3">
        <v>3342230</v>
      </c>
      <c r="G28" s="2">
        <v>0</v>
      </c>
      <c r="H28" s="2">
        <v>0</v>
      </c>
      <c r="I28" s="80">
        <f t="shared" si="0"/>
        <v>3342230</v>
      </c>
    </row>
    <row r="29" spans="1:9" ht="18" customHeight="1" x14ac:dyDescent="0.3">
      <c r="A29" s="270"/>
      <c r="B29" s="216"/>
      <c r="C29" s="248"/>
      <c r="D29" s="249"/>
      <c r="E29" s="1" t="s">
        <v>40</v>
      </c>
      <c r="F29" s="65">
        <f>F28-F27</f>
        <v>-857770</v>
      </c>
      <c r="G29" s="2">
        <v>0</v>
      </c>
      <c r="H29" s="2">
        <v>0</v>
      </c>
      <c r="I29" s="81">
        <f t="shared" si="0"/>
        <v>-857770</v>
      </c>
    </row>
    <row r="30" spans="1:9" ht="18" customHeight="1" x14ac:dyDescent="0.3">
      <c r="A30" s="270"/>
      <c r="B30" s="260" t="s">
        <v>41</v>
      </c>
      <c r="C30" s="261"/>
      <c r="D30" s="262"/>
      <c r="E30" s="20" t="s">
        <v>38</v>
      </c>
      <c r="F30" s="4">
        <f>F24+F27</f>
        <v>5000000</v>
      </c>
      <c r="G30" s="5"/>
      <c r="H30" s="5"/>
      <c r="I30" s="82">
        <f t="shared" si="0"/>
        <v>5000000</v>
      </c>
    </row>
    <row r="31" spans="1:9" ht="18" customHeight="1" x14ac:dyDescent="0.3">
      <c r="A31" s="270"/>
      <c r="B31" s="263"/>
      <c r="C31" s="264"/>
      <c r="D31" s="265"/>
      <c r="E31" s="20" t="s">
        <v>39</v>
      </c>
      <c r="F31" s="4">
        <f>F25+F28</f>
        <v>4142230</v>
      </c>
      <c r="G31" s="5"/>
      <c r="H31" s="5"/>
      <c r="I31" s="82">
        <f t="shared" si="0"/>
        <v>4142230</v>
      </c>
    </row>
    <row r="32" spans="1:9" ht="18" customHeight="1" x14ac:dyDescent="0.3">
      <c r="A32" s="270"/>
      <c r="B32" s="266"/>
      <c r="C32" s="267"/>
      <c r="D32" s="268"/>
      <c r="E32" s="20" t="s">
        <v>40</v>
      </c>
      <c r="F32" s="66">
        <f>F26-F29</f>
        <v>857770</v>
      </c>
      <c r="G32" s="5"/>
      <c r="H32" s="5"/>
      <c r="I32" s="83">
        <f t="shared" si="0"/>
        <v>857770</v>
      </c>
    </row>
    <row r="33" spans="1:9" ht="18" customHeight="1" x14ac:dyDescent="0.3">
      <c r="A33" s="270"/>
      <c r="B33" s="217" t="s">
        <v>19</v>
      </c>
      <c r="C33" s="244" t="s">
        <v>50</v>
      </c>
      <c r="D33" s="245"/>
      <c r="E33" s="1" t="s">
        <v>38</v>
      </c>
      <c r="F33" s="3">
        <v>3000000</v>
      </c>
      <c r="G33" s="2">
        <v>0</v>
      </c>
      <c r="H33" s="2">
        <v>0</v>
      </c>
      <c r="I33" s="80">
        <f t="shared" si="0"/>
        <v>3000000</v>
      </c>
    </row>
    <row r="34" spans="1:9" ht="18" customHeight="1" x14ac:dyDescent="0.3">
      <c r="A34" s="270"/>
      <c r="B34" s="250"/>
      <c r="C34" s="246"/>
      <c r="D34" s="247"/>
      <c r="E34" s="1" t="s">
        <v>39</v>
      </c>
      <c r="F34" s="3">
        <v>2080000</v>
      </c>
      <c r="G34" s="2">
        <v>0</v>
      </c>
      <c r="H34" s="2">
        <v>0</v>
      </c>
      <c r="I34" s="80">
        <f t="shared" si="0"/>
        <v>2080000</v>
      </c>
    </row>
    <row r="35" spans="1:9" ht="18" customHeight="1" x14ac:dyDescent="0.3">
      <c r="A35" s="270"/>
      <c r="B35" s="250"/>
      <c r="C35" s="248"/>
      <c r="D35" s="249"/>
      <c r="E35" s="1" t="s">
        <v>40</v>
      </c>
      <c r="F35" s="65">
        <f>F34-F33</f>
        <v>-920000</v>
      </c>
      <c r="G35" s="2">
        <v>0</v>
      </c>
      <c r="H35" s="2">
        <v>0</v>
      </c>
      <c r="I35" s="81">
        <f t="shared" si="0"/>
        <v>-920000</v>
      </c>
    </row>
    <row r="36" spans="1:9" ht="18" customHeight="1" x14ac:dyDescent="0.3">
      <c r="A36" s="270"/>
      <c r="B36" s="250"/>
      <c r="C36" s="244" t="s">
        <v>51</v>
      </c>
      <c r="D36" s="245"/>
      <c r="E36" s="1" t="s">
        <v>38</v>
      </c>
      <c r="F36" s="3">
        <v>20595000</v>
      </c>
      <c r="G36" s="2">
        <v>0</v>
      </c>
      <c r="H36" s="2">
        <v>0</v>
      </c>
      <c r="I36" s="80">
        <f t="shared" si="0"/>
        <v>20595000</v>
      </c>
    </row>
    <row r="37" spans="1:9" ht="18" customHeight="1" x14ac:dyDescent="0.3">
      <c r="A37" s="270"/>
      <c r="B37" s="250"/>
      <c r="C37" s="246"/>
      <c r="D37" s="247"/>
      <c r="E37" s="1" t="s">
        <v>39</v>
      </c>
      <c r="F37" s="3">
        <v>20590960</v>
      </c>
      <c r="G37" s="2">
        <v>0</v>
      </c>
      <c r="H37" s="2">
        <v>0</v>
      </c>
      <c r="I37" s="80">
        <f t="shared" si="0"/>
        <v>20590960</v>
      </c>
    </row>
    <row r="38" spans="1:9" ht="18" customHeight="1" x14ac:dyDescent="0.3">
      <c r="A38" s="270"/>
      <c r="B38" s="250"/>
      <c r="C38" s="248"/>
      <c r="D38" s="249"/>
      <c r="E38" s="1" t="s">
        <v>40</v>
      </c>
      <c r="F38" s="65">
        <f>F37-F36</f>
        <v>-4040</v>
      </c>
      <c r="G38" s="2">
        <v>0</v>
      </c>
      <c r="H38" s="2">
        <v>0</v>
      </c>
      <c r="I38" s="81">
        <f t="shared" ref="I38:I69" si="1">F38+G38+H38</f>
        <v>-4040</v>
      </c>
    </row>
    <row r="39" spans="1:9" ht="18" customHeight="1" x14ac:dyDescent="0.3">
      <c r="A39" s="270"/>
      <c r="B39" s="250"/>
      <c r="C39" s="244" t="s">
        <v>21</v>
      </c>
      <c r="D39" s="245"/>
      <c r="E39" s="1" t="s">
        <v>38</v>
      </c>
      <c r="F39" s="3">
        <v>2000000</v>
      </c>
      <c r="G39" s="2">
        <v>0</v>
      </c>
      <c r="H39" s="2">
        <v>0</v>
      </c>
      <c r="I39" s="80">
        <f t="shared" si="1"/>
        <v>2000000</v>
      </c>
    </row>
    <row r="40" spans="1:9" ht="18" customHeight="1" x14ac:dyDescent="0.3">
      <c r="A40" s="270"/>
      <c r="B40" s="250"/>
      <c r="C40" s="246"/>
      <c r="D40" s="247"/>
      <c r="E40" s="1" t="s">
        <v>39</v>
      </c>
      <c r="F40" s="3">
        <v>1944270</v>
      </c>
      <c r="G40" s="2">
        <v>0</v>
      </c>
      <c r="H40" s="2">
        <v>0</v>
      </c>
      <c r="I40" s="80">
        <f t="shared" si="1"/>
        <v>1944270</v>
      </c>
    </row>
    <row r="41" spans="1:9" ht="18" customHeight="1" x14ac:dyDescent="0.3">
      <c r="A41" s="270"/>
      <c r="B41" s="250"/>
      <c r="C41" s="248"/>
      <c r="D41" s="249"/>
      <c r="E41" s="1" t="s">
        <v>40</v>
      </c>
      <c r="F41" s="65">
        <f>F40-F39</f>
        <v>-55730</v>
      </c>
      <c r="G41" s="2">
        <v>0</v>
      </c>
      <c r="H41" s="2">
        <v>0</v>
      </c>
      <c r="I41" s="81">
        <f t="shared" si="1"/>
        <v>-55730</v>
      </c>
    </row>
    <row r="42" spans="1:9" ht="18" customHeight="1" x14ac:dyDescent="0.3">
      <c r="A42" s="270"/>
      <c r="B42" s="250"/>
      <c r="C42" s="244" t="s">
        <v>22</v>
      </c>
      <c r="D42" s="245"/>
      <c r="E42" s="1" t="s">
        <v>38</v>
      </c>
      <c r="F42" s="142">
        <v>15800000</v>
      </c>
      <c r="G42" s="2">
        <v>0</v>
      </c>
      <c r="H42" s="2">
        <v>0</v>
      </c>
      <c r="I42" s="80">
        <f t="shared" si="1"/>
        <v>15800000</v>
      </c>
    </row>
    <row r="43" spans="1:9" ht="18" customHeight="1" x14ac:dyDescent="0.3">
      <c r="A43" s="270"/>
      <c r="B43" s="250"/>
      <c r="C43" s="246"/>
      <c r="D43" s="247"/>
      <c r="E43" s="1" t="s">
        <v>39</v>
      </c>
      <c r="F43" s="142">
        <v>16526140</v>
      </c>
      <c r="G43" s="2">
        <v>0</v>
      </c>
      <c r="H43" s="2">
        <v>0</v>
      </c>
      <c r="I43" s="80">
        <f t="shared" si="1"/>
        <v>16526140</v>
      </c>
    </row>
    <row r="44" spans="1:9" ht="18" customHeight="1" x14ac:dyDescent="0.3">
      <c r="A44" s="270"/>
      <c r="B44" s="250"/>
      <c r="C44" s="248"/>
      <c r="D44" s="249"/>
      <c r="E44" s="1" t="s">
        <v>40</v>
      </c>
      <c r="F44" s="143">
        <f>F43-F42</f>
        <v>726140</v>
      </c>
      <c r="G44" s="2">
        <v>0</v>
      </c>
      <c r="H44" s="2">
        <v>0</v>
      </c>
      <c r="I44" s="81">
        <f t="shared" si="1"/>
        <v>726140</v>
      </c>
    </row>
    <row r="45" spans="1:9" ht="18" customHeight="1" x14ac:dyDescent="0.3">
      <c r="A45" s="270"/>
      <c r="B45" s="250"/>
      <c r="C45" s="244" t="s">
        <v>77</v>
      </c>
      <c r="D45" s="245"/>
      <c r="E45" s="1" t="s">
        <v>38</v>
      </c>
      <c r="F45" s="3">
        <v>20794000</v>
      </c>
      <c r="G45" s="3">
        <v>600000</v>
      </c>
      <c r="H45" s="2">
        <v>0</v>
      </c>
      <c r="I45" s="80">
        <f t="shared" si="1"/>
        <v>21394000</v>
      </c>
    </row>
    <row r="46" spans="1:9" ht="18" customHeight="1" x14ac:dyDescent="0.3">
      <c r="A46" s="270"/>
      <c r="B46" s="250"/>
      <c r="C46" s="246"/>
      <c r="D46" s="247"/>
      <c r="E46" s="1" t="s">
        <v>39</v>
      </c>
      <c r="F46" s="3">
        <v>20538980</v>
      </c>
      <c r="G46" s="3">
        <v>600000</v>
      </c>
      <c r="H46" s="2">
        <v>0</v>
      </c>
      <c r="I46" s="80">
        <f t="shared" si="1"/>
        <v>21138980</v>
      </c>
    </row>
    <row r="47" spans="1:9" ht="18" customHeight="1" x14ac:dyDescent="0.3">
      <c r="A47" s="270"/>
      <c r="B47" s="250"/>
      <c r="C47" s="248"/>
      <c r="D47" s="249"/>
      <c r="E47" s="1" t="s">
        <v>40</v>
      </c>
      <c r="F47" s="65">
        <f>F46-F45</f>
        <v>-255020</v>
      </c>
      <c r="G47" s="2">
        <v>0</v>
      </c>
      <c r="H47" s="2">
        <v>0</v>
      </c>
      <c r="I47" s="81">
        <f t="shared" si="1"/>
        <v>-255020</v>
      </c>
    </row>
    <row r="48" spans="1:9" ht="18" customHeight="1" x14ac:dyDescent="0.3">
      <c r="A48" s="270"/>
      <c r="B48" s="250"/>
      <c r="C48" s="244" t="s">
        <v>76</v>
      </c>
      <c r="D48" s="245"/>
      <c r="E48" s="1" t="s">
        <v>38</v>
      </c>
      <c r="F48" s="3">
        <v>1000000</v>
      </c>
      <c r="G48" s="2">
        <v>0</v>
      </c>
      <c r="H48" s="2">
        <v>0</v>
      </c>
      <c r="I48" s="80">
        <f t="shared" si="1"/>
        <v>1000000</v>
      </c>
    </row>
    <row r="49" spans="1:9" ht="18" customHeight="1" x14ac:dyDescent="0.3">
      <c r="A49" s="270"/>
      <c r="B49" s="250"/>
      <c r="C49" s="246"/>
      <c r="D49" s="247"/>
      <c r="E49" s="1" t="s">
        <v>39</v>
      </c>
      <c r="F49" s="3">
        <v>406800</v>
      </c>
      <c r="G49" s="2">
        <v>0</v>
      </c>
      <c r="H49" s="2">
        <v>0</v>
      </c>
      <c r="I49" s="80">
        <f t="shared" si="1"/>
        <v>406800</v>
      </c>
    </row>
    <row r="50" spans="1:9" ht="18" customHeight="1" x14ac:dyDescent="0.3">
      <c r="A50" s="270"/>
      <c r="B50" s="216"/>
      <c r="C50" s="248"/>
      <c r="D50" s="249"/>
      <c r="E50" s="1" t="s">
        <v>40</v>
      </c>
      <c r="F50" s="65">
        <f>F49-F48</f>
        <v>-593200</v>
      </c>
      <c r="G50" s="2">
        <v>0</v>
      </c>
      <c r="H50" s="2">
        <v>0</v>
      </c>
      <c r="I50" s="81">
        <f t="shared" si="1"/>
        <v>-593200</v>
      </c>
    </row>
    <row r="51" spans="1:9" ht="18" customHeight="1" x14ac:dyDescent="0.3">
      <c r="A51" s="270"/>
      <c r="B51" s="260" t="s">
        <v>41</v>
      </c>
      <c r="C51" s="261"/>
      <c r="D51" s="262"/>
      <c r="E51" s="20" t="s">
        <v>38</v>
      </c>
      <c r="F51" s="4">
        <f>F33+F36+F39+F42+F45+F48</f>
        <v>63189000</v>
      </c>
      <c r="G51" s="4">
        <v>600000</v>
      </c>
      <c r="H51" s="5">
        <v>0</v>
      </c>
      <c r="I51" s="82">
        <f t="shared" si="1"/>
        <v>63789000</v>
      </c>
    </row>
    <row r="52" spans="1:9" ht="18" customHeight="1" x14ac:dyDescent="0.3">
      <c r="A52" s="270"/>
      <c r="B52" s="263"/>
      <c r="C52" s="264"/>
      <c r="D52" s="265"/>
      <c r="E52" s="20" t="s">
        <v>39</v>
      </c>
      <c r="F52" s="4">
        <f>F34+F37+F40+F43+F46+F49</f>
        <v>62087150</v>
      </c>
      <c r="G52" s="4">
        <v>600000</v>
      </c>
      <c r="H52" s="5">
        <v>0</v>
      </c>
      <c r="I52" s="82">
        <f t="shared" si="1"/>
        <v>62687150</v>
      </c>
    </row>
    <row r="53" spans="1:9" ht="18" customHeight="1" x14ac:dyDescent="0.3">
      <c r="A53" s="275"/>
      <c r="B53" s="266"/>
      <c r="C53" s="267"/>
      <c r="D53" s="268"/>
      <c r="E53" s="20" t="s">
        <v>40</v>
      </c>
      <c r="F53" s="66">
        <f>F52-F51</f>
        <v>-1101850</v>
      </c>
      <c r="G53" s="5">
        <v>0</v>
      </c>
      <c r="H53" s="5">
        <v>0</v>
      </c>
      <c r="I53" s="83">
        <f t="shared" si="1"/>
        <v>-1101850</v>
      </c>
    </row>
    <row r="54" spans="1:9" ht="18" customHeight="1" x14ac:dyDescent="0.3">
      <c r="A54" s="269" t="s">
        <v>89</v>
      </c>
      <c r="B54" s="217" t="s">
        <v>25</v>
      </c>
      <c r="C54" s="244" t="s">
        <v>52</v>
      </c>
      <c r="D54" s="245"/>
      <c r="E54" s="1" t="s">
        <v>38</v>
      </c>
      <c r="F54" s="3">
        <v>64576000</v>
      </c>
      <c r="G54" s="2">
        <v>0</v>
      </c>
      <c r="H54" s="2">
        <v>0</v>
      </c>
      <c r="I54" s="80">
        <f t="shared" si="1"/>
        <v>64576000</v>
      </c>
    </row>
    <row r="55" spans="1:9" ht="18" customHeight="1" x14ac:dyDescent="0.3">
      <c r="A55" s="270"/>
      <c r="B55" s="250"/>
      <c r="C55" s="246"/>
      <c r="D55" s="247"/>
      <c r="E55" s="1" t="s">
        <v>39</v>
      </c>
      <c r="F55" s="3">
        <v>64576000</v>
      </c>
      <c r="G55" s="2">
        <v>0</v>
      </c>
      <c r="H55" s="2">
        <v>0</v>
      </c>
      <c r="I55" s="80">
        <f t="shared" si="1"/>
        <v>64576000</v>
      </c>
    </row>
    <row r="56" spans="1:9" ht="18" customHeight="1" x14ac:dyDescent="0.3">
      <c r="A56" s="270"/>
      <c r="B56" s="250"/>
      <c r="C56" s="248"/>
      <c r="D56" s="249"/>
      <c r="E56" s="1" t="s">
        <v>40</v>
      </c>
      <c r="F56" s="65">
        <f>F55-F54</f>
        <v>0</v>
      </c>
      <c r="G56" s="2">
        <v>0</v>
      </c>
      <c r="H56" s="2">
        <v>0</v>
      </c>
      <c r="I56" s="81">
        <f t="shared" si="1"/>
        <v>0</v>
      </c>
    </row>
    <row r="57" spans="1:9" ht="18" customHeight="1" x14ac:dyDescent="0.3">
      <c r="A57" s="270"/>
      <c r="B57" s="250"/>
      <c r="C57" s="244" t="s">
        <v>53</v>
      </c>
      <c r="D57" s="245"/>
      <c r="E57" s="1" t="s">
        <v>38</v>
      </c>
      <c r="F57" s="3">
        <v>5160000</v>
      </c>
      <c r="G57" s="2">
        <v>0</v>
      </c>
      <c r="H57" s="2">
        <v>0</v>
      </c>
      <c r="I57" s="80">
        <f t="shared" si="1"/>
        <v>5160000</v>
      </c>
    </row>
    <row r="58" spans="1:9" ht="18" customHeight="1" x14ac:dyDescent="0.3">
      <c r="A58" s="270"/>
      <c r="B58" s="250"/>
      <c r="C58" s="246"/>
      <c r="D58" s="247"/>
      <c r="E58" s="1" t="s">
        <v>39</v>
      </c>
      <c r="F58" s="3">
        <v>5160000</v>
      </c>
      <c r="G58" s="2">
        <v>0</v>
      </c>
      <c r="H58" s="2">
        <v>0</v>
      </c>
      <c r="I58" s="80">
        <f t="shared" si="1"/>
        <v>5160000</v>
      </c>
    </row>
    <row r="59" spans="1:9" ht="18" customHeight="1" x14ac:dyDescent="0.3">
      <c r="A59" s="270"/>
      <c r="B59" s="250"/>
      <c r="C59" s="248"/>
      <c r="D59" s="249"/>
      <c r="E59" s="1" t="s">
        <v>40</v>
      </c>
      <c r="F59" s="65">
        <f>F58-F57</f>
        <v>0</v>
      </c>
      <c r="G59" s="2">
        <v>0</v>
      </c>
      <c r="H59" s="2">
        <v>0</v>
      </c>
      <c r="I59" s="81">
        <f t="shared" si="1"/>
        <v>0</v>
      </c>
    </row>
    <row r="60" spans="1:9" ht="18" customHeight="1" x14ac:dyDescent="0.3">
      <c r="A60" s="270"/>
      <c r="B60" s="250"/>
      <c r="C60" s="244" t="s">
        <v>54</v>
      </c>
      <c r="D60" s="245"/>
      <c r="E60" s="1" t="s">
        <v>38</v>
      </c>
      <c r="F60" s="3">
        <v>44540000</v>
      </c>
      <c r="G60" s="2">
        <v>0</v>
      </c>
      <c r="H60" s="2">
        <v>0</v>
      </c>
      <c r="I60" s="80">
        <f t="shared" si="1"/>
        <v>44540000</v>
      </c>
    </row>
    <row r="61" spans="1:9" ht="18" customHeight="1" x14ac:dyDescent="0.3">
      <c r="A61" s="270"/>
      <c r="B61" s="250"/>
      <c r="C61" s="246"/>
      <c r="D61" s="247"/>
      <c r="E61" s="1" t="s">
        <v>39</v>
      </c>
      <c r="F61" s="3">
        <v>44540000</v>
      </c>
      <c r="G61" s="2">
        <v>0</v>
      </c>
      <c r="H61" s="2">
        <v>0</v>
      </c>
      <c r="I61" s="80">
        <f t="shared" si="1"/>
        <v>44540000</v>
      </c>
    </row>
    <row r="62" spans="1:9" ht="18" customHeight="1" x14ac:dyDescent="0.3">
      <c r="A62" s="270"/>
      <c r="B62" s="250"/>
      <c r="C62" s="248"/>
      <c r="D62" s="249"/>
      <c r="E62" s="1" t="s">
        <v>40</v>
      </c>
      <c r="F62" s="65">
        <f>F61-F60</f>
        <v>0</v>
      </c>
      <c r="G62" s="2">
        <v>0</v>
      </c>
      <c r="H62" s="2">
        <v>0</v>
      </c>
      <c r="I62" s="81">
        <f t="shared" si="1"/>
        <v>0</v>
      </c>
    </row>
    <row r="63" spans="1:9" ht="18" customHeight="1" x14ac:dyDescent="0.3">
      <c r="A63" s="270"/>
      <c r="B63" s="250"/>
      <c r="C63" s="244" t="s">
        <v>137</v>
      </c>
      <c r="D63" s="245"/>
      <c r="E63" s="1" t="s">
        <v>38</v>
      </c>
      <c r="F63" s="3">
        <v>5000000</v>
      </c>
      <c r="G63" s="2">
        <v>0</v>
      </c>
      <c r="H63" s="2">
        <v>0</v>
      </c>
      <c r="I63" s="80">
        <f t="shared" si="1"/>
        <v>5000000</v>
      </c>
    </row>
    <row r="64" spans="1:9" ht="18" customHeight="1" x14ac:dyDescent="0.3">
      <c r="A64" s="270"/>
      <c r="B64" s="250"/>
      <c r="C64" s="246"/>
      <c r="D64" s="247"/>
      <c r="E64" s="1" t="s">
        <v>39</v>
      </c>
      <c r="F64" s="3">
        <v>5000000</v>
      </c>
      <c r="G64" s="2">
        <v>0</v>
      </c>
      <c r="H64" s="2">
        <v>0</v>
      </c>
      <c r="I64" s="80">
        <f t="shared" si="1"/>
        <v>5000000</v>
      </c>
    </row>
    <row r="65" spans="1:9" ht="18" customHeight="1" x14ac:dyDescent="0.3">
      <c r="A65" s="270"/>
      <c r="B65" s="216"/>
      <c r="C65" s="248"/>
      <c r="D65" s="249"/>
      <c r="E65" s="1" t="s">
        <v>40</v>
      </c>
      <c r="F65" s="65">
        <f>F64-F63</f>
        <v>0</v>
      </c>
      <c r="G65" s="2">
        <v>0</v>
      </c>
      <c r="H65" s="2">
        <v>0</v>
      </c>
      <c r="I65" s="81">
        <f t="shared" si="1"/>
        <v>0</v>
      </c>
    </row>
    <row r="66" spans="1:9" ht="18" customHeight="1" x14ac:dyDescent="0.3">
      <c r="A66" s="270"/>
      <c r="B66" s="260" t="s">
        <v>41</v>
      </c>
      <c r="C66" s="261"/>
      <c r="D66" s="262"/>
      <c r="E66" s="20" t="s">
        <v>38</v>
      </c>
      <c r="F66" s="4">
        <f>F54+F57+F60+F63</f>
        <v>119276000</v>
      </c>
      <c r="G66" s="5">
        <v>0</v>
      </c>
      <c r="H66" s="5">
        <v>0</v>
      </c>
      <c r="I66" s="82">
        <f t="shared" si="1"/>
        <v>119276000</v>
      </c>
    </row>
    <row r="67" spans="1:9" ht="18" customHeight="1" x14ac:dyDescent="0.3">
      <c r="A67" s="270"/>
      <c r="B67" s="263"/>
      <c r="C67" s="264"/>
      <c r="D67" s="265"/>
      <c r="E67" s="20" t="s">
        <v>39</v>
      </c>
      <c r="F67" s="4">
        <f>F55+F58+F61+F64</f>
        <v>119276000</v>
      </c>
      <c r="G67" s="5">
        <v>0</v>
      </c>
      <c r="H67" s="5">
        <v>0</v>
      </c>
      <c r="I67" s="82">
        <f t="shared" si="1"/>
        <v>119276000</v>
      </c>
    </row>
    <row r="68" spans="1:9" ht="18" customHeight="1" thickBot="1" x14ac:dyDescent="0.35">
      <c r="A68" s="271"/>
      <c r="B68" s="272"/>
      <c r="C68" s="273"/>
      <c r="D68" s="274"/>
      <c r="E68" s="84" t="s">
        <v>40</v>
      </c>
      <c r="F68" s="85">
        <f>F67-F66</f>
        <v>0</v>
      </c>
      <c r="G68" s="86">
        <v>0</v>
      </c>
      <c r="H68" s="86">
        <v>0</v>
      </c>
      <c r="I68" s="87">
        <f t="shared" si="1"/>
        <v>0</v>
      </c>
    </row>
    <row r="69" spans="1:9" ht="18" customHeight="1" x14ac:dyDescent="0.3">
      <c r="A69" s="278" t="s">
        <v>153</v>
      </c>
      <c r="B69" s="279"/>
      <c r="C69" s="279"/>
      <c r="D69" s="280"/>
      <c r="E69" s="70" t="s">
        <v>38</v>
      </c>
      <c r="F69" s="71">
        <f>F21+F30+F51+F66</f>
        <v>718824000</v>
      </c>
      <c r="G69" s="71">
        <v>7000000</v>
      </c>
      <c r="H69" s="72">
        <v>0</v>
      </c>
      <c r="I69" s="73">
        <f t="shared" si="1"/>
        <v>725824000</v>
      </c>
    </row>
    <row r="70" spans="1:9" ht="18" customHeight="1" x14ac:dyDescent="0.3">
      <c r="A70" s="281"/>
      <c r="B70" s="282"/>
      <c r="C70" s="282"/>
      <c r="D70" s="283"/>
      <c r="E70" s="67" t="s">
        <v>39</v>
      </c>
      <c r="F70" s="68">
        <f>F22+F31+F52+F67</f>
        <v>708265790</v>
      </c>
      <c r="G70" s="68">
        <v>7000000</v>
      </c>
      <c r="H70" s="69">
        <v>0</v>
      </c>
      <c r="I70" s="74">
        <f t="shared" ref="I70:I133" si="2">F70+G70+H70</f>
        <v>715265790</v>
      </c>
    </row>
    <row r="71" spans="1:9" ht="18" customHeight="1" thickBot="1" x14ac:dyDescent="0.35">
      <c r="A71" s="284"/>
      <c r="B71" s="285"/>
      <c r="C71" s="285"/>
      <c r="D71" s="286"/>
      <c r="E71" s="75" t="s">
        <v>40</v>
      </c>
      <c r="F71" s="76">
        <f>F70-F69</f>
        <v>-10558210</v>
      </c>
      <c r="G71" s="77">
        <v>0</v>
      </c>
      <c r="H71" s="77">
        <v>0</v>
      </c>
      <c r="I71" s="78">
        <f t="shared" si="2"/>
        <v>-10558210</v>
      </c>
    </row>
    <row r="72" spans="1:9" ht="18" customHeight="1" x14ac:dyDescent="0.3">
      <c r="A72" s="270" t="s">
        <v>87</v>
      </c>
      <c r="B72" s="250" t="s">
        <v>12</v>
      </c>
      <c r="C72" s="276" t="s">
        <v>78</v>
      </c>
      <c r="D72" s="277"/>
      <c r="E72" s="89" t="s">
        <v>38</v>
      </c>
      <c r="F72" s="144">
        <v>159255000</v>
      </c>
      <c r="G72" s="90">
        <v>0</v>
      </c>
      <c r="H72" s="90">
        <v>0</v>
      </c>
      <c r="I72" s="119">
        <f t="shared" si="2"/>
        <v>159255000</v>
      </c>
    </row>
    <row r="73" spans="1:9" ht="18" customHeight="1" x14ac:dyDescent="0.3">
      <c r="A73" s="270"/>
      <c r="B73" s="250"/>
      <c r="C73" s="246"/>
      <c r="D73" s="247"/>
      <c r="E73" s="1" t="s">
        <v>39</v>
      </c>
      <c r="F73" s="142">
        <v>159115670</v>
      </c>
      <c r="G73" s="2">
        <v>0</v>
      </c>
      <c r="H73" s="2">
        <v>0</v>
      </c>
      <c r="I73" s="80">
        <f t="shared" si="2"/>
        <v>159115670</v>
      </c>
    </row>
    <row r="74" spans="1:9" ht="18" customHeight="1" x14ac:dyDescent="0.3">
      <c r="A74" s="270"/>
      <c r="B74" s="250"/>
      <c r="C74" s="248"/>
      <c r="D74" s="249"/>
      <c r="E74" s="1" t="s">
        <v>40</v>
      </c>
      <c r="F74" s="143">
        <f>F73-F72</f>
        <v>-139330</v>
      </c>
      <c r="G74" s="2">
        <v>0</v>
      </c>
      <c r="H74" s="2">
        <v>0</v>
      </c>
      <c r="I74" s="81">
        <f t="shared" si="2"/>
        <v>-139330</v>
      </c>
    </row>
    <row r="75" spans="1:9" ht="18" customHeight="1" x14ac:dyDescent="0.3">
      <c r="A75" s="270"/>
      <c r="B75" s="250"/>
      <c r="C75" s="244" t="s">
        <v>79</v>
      </c>
      <c r="D75" s="245"/>
      <c r="E75" s="1" t="s">
        <v>38</v>
      </c>
      <c r="F75" s="142">
        <v>18074000</v>
      </c>
      <c r="G75" s="2">
        <v>0</v>
      </c>
      <c r="H75" s="2">
        <v>0</v>
      </c>
      <c r="I75" s="80">
        <f t="shared" si="2"/>
        <v>18074000</v>
      </c>
    </row>
    <row r="76" spans="1:9" ht="18" customHeight="1" x14ac:dyDescent="0.3">
      <c r="A76" s="270"/>
      <c r="B76" s="250"/>
      <c r="C76" s="246"/>
      <c r="D76" s="247"/>
      <c r="E76" s="1" t="s">
        <v>39</v>
      </c>
      <c r="F76" s="142">
        <v>16751700</v>
      </c>
      <c r="G76" s="2">
        <v>0</v>
      </c>
      <c r="H76" s="2">
        <v>0</v>
      </c>
      <c r="I76" s="80">
        <f t="shared" si="2"/>
        <v>16751700</v>
      </c>
    </row>
    <row r="77" spans="1:9" ht="18" customHeight="1" x14ac:dyDescent="0.3">
      <c r="A77" s="270"/>
      <c r="B77" s="250"/>
      <c r="C77" s="248"/>
      <c r="D77" s="249"/>
      <c r="E77" s="1" t="s">
        <v>40</v>
      </c>
      <c r="F77" s="143">
        <f>F76-F75</f>
        <v>-1322300</v>
      </c>
      <c r="G77" s="2">
        <v>0</v>
      </c>
      <c r="H77" s="2">
        <v>0</v>
      </c>
      <c r="I77" s="81">
        <f t="shared" si="2"/>
        <v>-1322300</v>
      </c>
    </row>
    <row r="78" spans="1:9" ht="18" customHeight="1" x14ac:dyDescent="0.3">
      <c r="A78" s="270"/>
      <c r="B78" s="250"/>
      <c r="C78" s="244" t="s">
        <v>80</v>
      </c>
      <c r="D78" s="245"/>
      <c r="E78" s="1" t="s">
        <v>38</v>
      </c>
      <c r="F78" s="142">
        <v>14943000</v>
      </c>
      <c r="G78" s="2">
        <v>0</v>
      </c>
      <c r="H78" s="2">
        <v>0</v>
      </c>
      <c r="I78" s="80">
        <f t="shared" si="2"/>
        <v>14943000</v>
      </c>
    </row>
    <row r="79" spans="1:9" ht="18" customHeight="1" x14ac:dyDescent="0.3">
      <c r="A79" s="270"/>
      <c r="B79" s="250"/>
      <c r="C79" s="246"/>
      <c r="D79" s="247"/>
      <c r="E79" s="1" t="s">
        <v>39</v>
      </c>
      <c r="F79" s="142">
        <v>14905060</v>
      </c>
      <c r="G79" s="2">
        <v>0</v>
      </c>
      <c r="H79" s="2">
        <v>0</v>
      </c>
      <c r="I79" s="80">
        <f t="shared" si="2"/>
        <v>14905060</v>
      </c>
    </row>
    <row r="80" spans="1:9" ht="18" customHeight="1" x14ac:dyDescent="0.3">
      <c r="A80" s="270"/>
      <c r="B80" s="250"/>
      <c r="C80" s="248"/>
      <c r="D80" s="249"/>
      <c r="E80" s="1" t="s">
        <v>40</v>
      </c>
      <c r="F80" s="143">
        <f>F79-F78</f>
        <v>-37940</v>
      </c>
      <c r="G80" s="2">
        <v>0</v>
      </c>
      <c r="H80" s="2">
        <v>0</v>
      </c>
      <c r="I80" s="81">
        <f t="shared" si="2"/>
        <v>-37940</v>
      </c>
    </row>
    <row r="81" spans="1:9" ht="18" customHeight="1" x14ac:dyDescent="0.3">
      <c r="A81" s="270"/>
      <c r="B81" s="250"/>
      <c r="C81" s="244" t="s">
        <v>81</v>
      </c>
      <c r="D81" s="245"/>
      <c r="E81" s="1" t="s">
        <v>38</v>
      </c>
      <c r="F81" s="142">
        <v>8800000</v>
      </c>
      <c r="G81" s="2">
        <v>0</v>
      </c>
      <c r="H81" s="2">
        <v>0</v>
      </c>
      <c r="I81" s="80">
        <f t="shared" ref="I81:I83" si="3">F81+G81+H81</f>
        <v>8800000</v>
      </c>
    </row>
    <row r="82" spans="1:9" ht="18" customHeight="1" x14ac:dyDescent="0.3">
      <c r="A82" s="270"/>
      <c r="B82" s="250"/>
      <c r="C82" s="246"/>
      <c r="D82" s="247"/>
      <c r="E82" s="1" t="s">
        <v>39</v>
      </c>
      <c r="F82" s="142">
        <v>8800000</v>
      </c>
      <c r="G82" s="2">
        <v>0</v>
      </c>
      <c r="H82" s="2">
        <v>0</v>
      </c>
      <c r="I82" s="80">
        <f t="shared" si="3"/>
        <v>8800000</v>
      </c>
    </row>
    <row r="83" spans="1:9" ht="18" customHeight="1" x14ac:dyDescent="0.3">
      <c r="A83" s="270"/>
      <c r="B83" s="250"/>
      <c r="C83" s="248"/>
      <c r="D83" s="249"/>
      <c r="E83" s="1" t="s">
        <v>40</v>
      </c>
      <c r="F83" s="143">
        <f>F82-F81</f>
        <v>0</v>
      </c>
      <c r="G83" s="2">
        <v>0</v>
      </c>
      <c r="H83" s="2">
        <v>0</v>
      </c>
      <c r="I83" s="81">
        <f t="shared" si="3"/>
        <v>0</v>
      </c>
    </row>
    <row r="84" spans="1:9" ht="18" customHeight="1" x14ac:dyDescent="0.3">
      <c r="A84" s="270"/>
      <c r="B84" s="250"/>
      <c r="C84" s="244" t="s">
        <v>82</v>
      </c>
      <c r="D84" s="245"/>
      <c r="E84" s="1" t="s">
        <v>38</v>
      </c>
      <c r="F84" s="142">
        <v>7407000</v>
      </c>
      <c r="G84" s="2">
        <v>0</v>
      </c>
      <c r="H84" s="2">
        <v>0</v>
      </c>
      <c r="I84" s="80">
        <f t="shared" si="2"/>
        <v>7407000</v>
      </c>
    </row>
    <row r="85" spans="1:9" ht="18" customHeight="1" x14ac:dyDescent="0.3">
      <c r="A85" s="270"/>
      <c r="B85" s="250"/>
      <c r="C85" s="246"/>
      <c r="D85" s="247"/>
      <c r="E85" s="1" t="s">
        <v>39</v>
      </c>
      <c r="F85" s="142">
        <v>7406960</v>
      </c>
      <c r="G85" s="2">
        <v>0</v>
      </c>
      <c r="H85" s="2">
        <v>0</v>
      </c>
      <c r="I85" s="80">
        <f t="shared" si="2"/>
        <v>7406960</v>
      </c>
    </row>
    <row r="86" spans="1:9" ht="18" customHeight="1" x14ac:dyDescent="0.3">
      <c r="A86" s="270"/>
      <c r="B86" s="216"/>
      <c r="C86" s="248"/>
      <c r="D86" s="249"/>
      <c r="E86" s="1" t="s">
        <v>40</v>
      </c>
      <c r="F86" s="143">
        <f>F85-F84</f>
        <v>-40</v>
      </c>
      <c r="G86" s="2">
        <v>0</v>
      </c>
      <c r="H86" s="2">
        <v>0</v>
      </c>
      <c r="I86" s="81">
        <f t="shared" si="2"/>
        <v>-40</v>
      </c>
    </row>
    <row r="87" spans="1:9" ht="18" customHeight="1" x14ac:dyDescent="0.3">
      <c r="A87" s="270"/>
      <c r="B87" s="260" t="s">
        <v>41</v>
      </c>
      <c r="C87" s="261"/>
      <c r="D87" s="262"/>
      <c r="E87" s="20" t="s">
        <v>38</v>
      </c>
      <c r="F87" s="145">
        <f>F72+F75+F78+F84+F81</f>
        <v>208479000</v>
      </c>
      <c r="G87" s="5">
        <v>0</v>
      </c>
      <c r="H87" s="5">
        <v>0</v>
      </c>
      <c r="I87" s="82">
        <f t="shared" si="2"/>
        <v>208479000</v>
      </c>
    </row>
    <row r="88" spans="1:9" ht="18" customHeight="1" x14ac:dyDescent="0.3">
      <c r="A88" s="270"/>
      <c r="B88" s="263"/>
      <c r="C88" s="264"/>
      <c r="D88" s="265"/>
      <c r="E88" s="20" t="s">
        <v>39</v>
      </c>
      <c r="F88" s="145">
        <f>F73+F76+F79+F85+F82</f>
        <v>206979390</v>
      </c>
      <c r="G88" s="5">
        <v>0</v>
      </c>
      <c r="H88" s="5">
        <v>0</v>
      </c>
      <c r="I88" s="82">
        <f t="shared" si="2"/>
        <v>206979390</v>
      </c>
    </row>
    <row r="89" spans="1:9" ht="18" customHeight="1" x14ac:dyDescent="0.3">
      <c r="A89" s="270"/>
      <c r="B89" s="266"/>
      <c r="C89" s="267"/>
      <c r="D89" s="268"/>
      <c r="E89" s="20" t="s">
        <v>40</v>
      </c>
      <c r="F89" s="146">
        <f>F74+F77+F80+F86</f>
        <v>-1499610</v>
      </c>
      <c r="G89" s="5">
        <v>0</v>
      </c>
      <c r="H89" s="5">
        <v>0</v>
      </c>
      <c r="I89" s="83">
        <f t="shared" si="2"/>
        <v>-1499610</v>
      </c>
    </row>
    <row r="90" spans="1:9" ht="18" customHeight="1" x14ac:dyDescent="0.3">
      <c r="A90" s="270"/>
      <c r="B90" s="217" t="s">
        <v>19</v>
      </c>
      <c r="C90" s="244" t="s">
        <v>83</v>
      </c>
      <c r="D90" s="245"/>
      <c r="E90" s="1" t="s">
        <v>38</v>
      </c>
      <c r="F90" s="142">
        <v>17164000</v>
      </c>
      <c r="G90" s="2">
        <v>0</v>
      </c>
      <c r="H90" s="2">
        <v>0</v>
      </c>
      <c r="I90" s="80">
        <f t="shared" si="2"/>
        <v>17164000</v>
      </c>
    </row>
    <row r="91" spans="1:9" ht="18" customHeight="1" x14ac:dyDescent="0.3">
      <c r="A91" s="270"/>
      <c r="B91" s="250"/>
      <c r="C91" s="246"/>
      <c r="D91" s="247"/>
      <c r="E91" s="1" t="s">
        <v>39</v>
      </c>
      <c r="F91" s="142">
        <v>17164000</v>
      </c>
      <c r="G91" s="2">
        <v>0</v>
      </c>
      <c r="H91" s="2">
        <v>0</v>
      </c>
      <c r="I91" s="80">
        <f t="shared" si="2"/>
        <v>17164000</v>
      </c>
    </row>
    <row r="92" spans="1:9" ht="18" customHeight="1" x14ac:dyDescent="0.3">
      <c r="A92" s="270"/>
      <c r="B92" s="250"/>
      <c r="C92" s="248"/>
      <c r="D92" s="249"/>
      <c r="E92" s="1" t="s">
        <v>40</v>
      </c>
      <c r="F92" s="143">
        <f>F91-F90</f>
        <v>0</v>
      </c>
      <c r="G92" s="2">
        <v>0</v>
      </c>
      <c r="H92" s="2">
        <v>0</v>
      </c>
      <c r="I92" s="81">
        <f t="shared" si="2"/>
        <v>0</v>
      </c>
    </row>
    <row r="93" spans="1:9" ht="18" customHeight="1" x14ac:dyDescent="0.3">
      <c r="A93" s="270"/>
      <c r="B93" s="250"/>
      <c r="C93" s="244" t="s">
        <v>56</v>
      </c>
      <c r="D93" s="245"/>
      <c r="E93" s="1" t="s">
        <v>38</v>
      </c>
      <c r="F93" s="142">
        <v>4320000</v>
      </c>
      <c r="G93" s="2">
        <v>0</v>
      </c>
      <c r="H93" s="2">
        <v>0</v>
      </c>
      <c r="I93" s="80">
        <f t="shared" si="2"/>
        <v>4320000</v>
      </c>
    </row>
    <row r="94" spans="1:9" ht="18" customHeight="1" x14ac:dyDescent="0.3">
      <c r="A94" s="270"/>
      <c r="B94" s="250"/>
      <c r="C94" s="246"/>
      <c r="D94" s="247"/>
      <c r="E94" s="1" t="s">
        <v>39</v>
      </c>
      <c r="F94" s="142">
        <v>4320000</v>
      </c>
      <c r="G94" s="2">
        <v>0</v>
      </c>
      <c r="H94" s="2">
        <v>0</v>
      </c>
      <c r="I94" s="80">
        <f t="shared" si="2"/>
        <v>4320000</v>
      </c>
    </row>
    <row r="95" spans="1:9" ht="18" customHeight="1" x14ac:dyDescent="0.3">
      <c r="A95" s="270"/>
      <c r="B95" s="250"/>
      <c r="C95" s="248"/>
      <c r="D95" s="249"/>
      <c r="E95" s="1" t="s">
        <v>40</v>
      </c>
      <c r="F95" s="143">
        <f>F94-F93</f>
        <v>0</v>
      </c>
      <c r="G95" s="2">
        <v>0</v>
      </c>
      <c r="H95" s="2">
        <v>0</v>
      </c>
      <c r="I95" s="81">
        <f t="shared" si="2"/>
        <v>0</v>
      </c>
    </row>
    <row r="96" spans="1:9" ht="18" customHeight="1" x14ac:dyDescent="0.3">
      <c r="A96" s="270"/>
      <c r="B96" s="250"/>
      <c r="C96" s="244" t="s">
        <v>76</v>
      </c>
      <c r="D96" s="245"/>
      <c r="E96" s="1" t="s">
        <v>38</v>
      </c>
      <c r="F96" s="142">
        <v>6102000</v>
      </c>
      <c r="G96" s="2">
        <v>0</v>
      </c>
      <c r="H96" s="2">
        <v>0</v>
      </c>
      <c r="I96" s="80">
        <f t="shared" si="2"/>
        <v>6102000</v>
      </c>
    </row>
    <row r="97" spans="1:9" ht="18" customHeight="1" x14ac:dyDescent="0.3">
      <c r="A97" s="270"/>
      <c r="B97" s="250"/>
      <c r="C97" s="246"/>
      <c r="D97" s="247"/>
      <c r="E97" s="1" t="s">
        <v>39</v>
      </c>
      <c r="F97" s="142">
        <v>6102000</v>
      </c>
      <c r="G97" s="2">
        <v>0</v>
      </c>
      <c r="H97" s="2">
        <v>0</v>
      </c>
      <c r="I97" s="80">
        <f t="shared" si="2"/>
        <v>6102000</v>
      </c>
    </row>
    <row r="98" spans="1:9" ht="18" customHeight="1" x14ac:dyDescent="0.3">
      <c r="A98" s="270"/>
      <c r="B98" s="216"/>
      <c r="C98" s="248"/>
      <c r="D98" s="249"/>
      <c r="E98" s="1" t="s">
        <v>40</v>
      </c>
      <c r="F98" s="143">
        <f>F97-F96</f>
        <v>0</v>
      </c>
      <c r="G98" s="2">
        <v>0</v>
      </c>
      <c r="H98" s="2">
        <v>0</v>
      </c>
      <c r="I98" s="81">
        <f t="shared" si="2"/>
        <v>0</v>
      </c>
    </row>
    <row r="99" spans="1:9" ht="18" customHeight="1" x14ac:dyDescent="0.3">
      <c r="A99" s="270"/>
      <c r="B99" s="260" t="s">
        <v>41</v>
      </c>
      <c r="C99" s="261"/>
      <c r="D99" s="262"/>
      <c r="E99" s="20" t="s">
        <v>38</v>
      </c>
      <c r="F99" s="145">
        <f>F90+F93+F96</f>
        <v>27586000</v>
      </c>
      <c r="G99" s="5">
        <v>0</v>
      </c>
      <c r="H99" s="5">
        <v>0</v>
      </c>
      <c r="I99" s="82">
        <f t="shared" si="2"/>
        <v>27586000</v>
      </c>
    </row>
    <row r="100" spans="1:9" ht="18" customHeight="1" x14ac:dyDescent="0.3">
      <c r="A100" s="270"/>
      <c r="B100" s="263"/>
      <c r="C100" s="264"/>
      <c r="D100" s="265"/>
      <c r="E100" s="20" t="s">
        <v>39</v>
      </c>
      <c r="F100" s="145">
        <f>F91+F94+F97</f>
        <v>27586000</v>
      </c>
      <c r="G100" s="5">
        <v>0</v>
      </c>
      <c r="H100" s="5">
        <v>0</v>
      </c>
      <c r="I100" s="82">
        <f t="shared" si="2"/>
        <v>27586000</v>
      </c>
    </row>
    <row r="101" spans="1:9" ht="18" customHeight="1" x14ac:dyDescent="0.3">
      <c r="A101" s="270"/>
      <c r="B101" s="266"/>
      <c r="C101" s="267"/>
      <c r="D101" s="268"/>
      <c r="E101" s="20" t="s">
        <v>40</v>
      </c>
      <c r="F101" s="146">
        <f>F92+F95+F98</f>
        <v>0</v>
      </c>
      <c r="G101" s="5">
        <v>0</v>
      </c>
      <c r="H101" s="5">
        <v>0</v>
      </c>
      <c r="I101" s="83">
        <f t="shared" si="2"/>
        <v>0</v>
      </c>
    </row>
    <row r="102" spans="1:9" ht="18" customHeight="1" x14ac:dyDescent="0.3">
      <c r="A102" s="270"/>
      <c r="B102" s="217" t="s">
        <v>25</v>
      </c>
      <c r="C102" s="244" t="s">
        <v>84</v>
      </c>
      <c r="D102" s="245"/>
      <c r="E102" s="1" t="s">
        <v>38</v>
      </c>
      <c r="F102" s="142">
        <v>3330000</v>
      </c>
      <c r="G102" s="2">
        <v>0</v>
      </c>
      <c r="H102" s="2">
        <v>0</v>
      </c>
      <c r="I102" s="80">
        <v>3280000</v>
      </c>
    </row>
    <row r="103" spans="1:9" ht="18" customHeight="1" x14ac:dyDescent="0.3">
      <c r="A103" s="270"/>
      <c r="B103" s="250"/>
      <c r="C103" s="246"/>
      <c r="D103" s="247"/>
      <c r="E103" s="1" t="s">
        <v>39</v>
      </c>
      <c r="F103" s="142">
        <v>3330000</v>
      </c>
      <c r="G103" s="2">
        <v>0</v>
      </c>
      <c r="H103" s="2">
        <v>0</v>
      </c>
      <c r="I103" s="80">
        <v>3280000</v>
      </c>
    </row>
    <row r="104" spans="1:9" ht="18" customHeight="1" x14ac:dyDescent="0.3">
      <c r="A104" s="270"/>
      <c r="B104" s="216"/>
      <c r="C104" s="248"/>
      <c r="D104" s="249"/>
      <c r="E104" s="1" t="s">
        <v>40</v>
      </c>
      <c r="F104" s="147">
        <v>0</v>
      </c>
      <c r="G104" s="2">
        <v>0</v>
      </c>
      <c r="H104" s="2">
        <v>0</v>
      </c>
      <c r="I104" s="46">
        <v>0</v>
      </c>
    </row>
    <row r="105" spans="1:9" ht="18" customHeight="1" x14ac:dyDescent="0.3">
      <c r="A105" s="270"/>
      <c r="B105" s="260" t="s">
        <v>41</v>
      </c>
      <c r="C105" s="261"/>
      <c r="D105" s="262"/>
      <c r="E105" s="20" t="s">
        <v>38</v>
      </c>
      <c r="F105" s="145">
        <f>F102</f>
        <v>3330000</v>
      </c>
      <c r="G105" s="5">
        <v>0</v>
      </c>
      <c r="H105" s="5">
        <v>0</v>
      </c>
      <c r="I105" s="82">
        <f t="shared" si="2"/>
        <v>3330000</v>
      </c>
    </row>
    <row r="106" spans="1:9" ht="18" customHeight="1" x14ac:dyDescent="0.3">
      <c r="A106" s="270"/>
      <c r="B106" s="263"/>
      <c r="C106" s="264"/>
      <c r="D106" s="265"/>
      <c r="E106" s="20" t="s">
        <v>39</v>
      </c>
      <c r="F106" s="145">
        <f>F103</f>
        <v>3330000</v>
      </c>
      <c r="G106" s="5">
        <v>0</v>
      </c>
      <c r="H106" s="5">
        <v>0</v>
      </c>
      <c r="I106" s="82">
        <f t="shared" si="2"/>
        <v>3330000</v>
      </c>
    </row>
    <row r="107" spans="1:9" ht="18" customHeight="1" thickBot="1" x14ac:dyDescent="0.35">
      <c r="A107" s="270"/>
      <c r="B107" s="263"/>
      <c r="C107" s="264"/>
      <c r="D107" s="265"/>
      <c r="E107" s="106" t="s">
        <v>40</v>
      </c>
      <c r="F107" s="148">
        <f>F104</f>
        <v>0</v>
      </c>
      <c r="G107" s="99">
        <v>0</v>
      </c>
      <c r="H107" s="99">
        <v>0</v>
      </c>
      <c r="I107" s="120">
        <f t="shared" si="2"/>
        <v>0</v>
      </c>
    </row>
    <row r="108" spans="1:9" ht="18" customHeight="1" x14ac:dyDescent="0.3">
      <c r="A108" s="278" t="s">
        <v>154</v>
      </c>
      <c r="B108" s="279"/>
      <c r="C108" s="279"/>
      <c r="D108" s="280"/>
      <c r="E108" s="70" t="s">
        <v>38</v>
      </c>
      <c r="F108" s="71">
        <f>F87+F99+F105</f>
        <v>239395000</v>
      </c>
      <c r="G108" s="101"/>
      <c r="H108" s="101"/>
      <c r="I108" s="73">
        <f t="shared" si="2"/>
        <v>239395000</v>
      </c>
    </row>
    <row r="109" spans="1:9" ht="18" customHeight="1" x14ac:dyDescent="0.3">
      <c r="A109" s="281"/>
      <c r="B109" s="282"/>
      <c r="C109" s="282"/>
      <c r="D109" s="283"/>
      <c r="E109" s="67" t="s">
        <v>39</v>
      </c>
      <c r="F109" s="68">
        <f>F88+F100+F106</f>
        <v>237895390</v>
      </c>
      <c r="G109" s="98"/>
      <c r="H109" s="98"/>
      <c r="I109" s="74">
        <f t="shared" si="2"/>
        <v>237895390</v>
      </c>
    </row>
    <row r="110" spans="1:9" ht="18" customHeight="1" thickBot="1" x14ac:dyDescent="0.35">
      <c r="A110" s="284"/>
      <c r="B110" s="285"/>
      <c r="C110" s="285"/>
      <c r="D110" s="286"/>
      <c r="E110" s="75" t="s">
        <v>40</v>
      </c>
      <c r="F110" s="76">
        <f>F109-F108</f>
        <v>-1499610</v>
      </c>
      <c r="G110" s="102"/>
      <c r="H110" s="102"/>
      <c r="I110" s="78">
        <f t="shared" si="2"/>
        <v>-1499610</v>
      </c>
    </row>
    <row r="111" spans="1:9" ht="18" customHeight="1" x14ac:dyDescent="0.3">
      <c r="A111" s="292" t="s">
        <v>86</v>
      </c>
      <c r="B111" s="250" t="s">
        <v>12</v>
      </c>
      <c r="C111" s="246" t="s">
        <v>13</v>
      </c>
      <c r="D111" s="247"/>
      <c r="E111" s="89" t="s">
        <v>38</v>
      </c>
      <c r="F111" s="92">
        <v>24128000</v>
      </c>
      <c r="G111" s="90">
        <v>0</v>
      </c>
      <c r="H111" s="90">
        <v>0</v>
      </c>
      <c r="I111" s="119">
        <f t="shared" si="2"/>
        <v>24128000</v>
      </c>
    </row>
    <row r="112" spans="1:9" ht="18" customHeight="1" x14ac:dyDescent="0.3">
      <c r="A112" s="270"/>
      <c r="B112" s="250"/>
      <c r="C112" s="246"/>
      <c r="D112" s="247"/>
      <c r="E112" s="1" t="s">
        <v>39</v>
      </c>
      <c r="F112" s="3">
        <v>24127200</v>
      </c>
      <c r="G112" s="2">
        <v>0</v>
      </c>
      <c r="H112" s="2">
        <v>0</v>
      </c>
      <c r="I112" s="80">
        <f t="shared" si="2"/>
        <v>24127200</v>
      </c>
    </row>
    <row r="113" spans="1:9" ht="18" customHeight="1" x14ac:dyDescent="0.3">
      <c r="A113" s="270"/>
      <c r="B113" s="250"/>
      <c r="C113" s="248"/>
      <c r="D113" s="249"/>
      <c r="E113" s="1" t="s">
        <v>40</v>
      </c>
      <c r="F113" s="65">
        <f>F112-F111</f>
        <v>-800</v>
      </c>
      <c r="G113" s="2">
        <v>0</v>
      </c>
      <c r="H113" s="2">
        <v>0</v>
      </c>
      <c r="I113" s="81">
        <f t="shared" si="2"/>
        <v>-800</v>
      </c>
    </row>
    <row r="114" spans="1:9" ht="18" customHeight="1" x14ac:dyDescent="0.3">
      <c r="A114" s="270"/>
      <c r="B114" s="250"/>
      <c r="C114" s="244" t="s">
        <v>48</v>
      </c>
      <c r="D114" s="245"/>
      <c r="E114" s="1" t="s">
        <v>38</v>
      </c>
      <c r="F114" s="3">
        <v>2561000</v>
      </c>
      <c r="G114" s="2">
        <v>0</v>
      </c>
      <c r="H114" s="2">
        <v>0</v>
      </c>
      <c r="I114" s="80">
        <f t="shared" si="2"/>
        <v>2561000</v>
      </c>
    </row>
    <row r="115" spans="1:9" ht="18" customHeight="1" x14ac:dyDescent="0.3">
      <c r="A115" s="270"/>
      <c r="B115" s="250"/>
      <c r="C115" s="246"/>
      <c r="D115" s="247"/>
      <c r="E115" s="1" t="s">
        <v>39</v>
      </c>
      <c r="F115" s="3">
        <v>2483060</v>
      </c>
      <c r="G115" s="2">
        <v>0</v>
      </c>
      <c r="H115" s="2">
        <v>0</v>
      </c>
      <c r="I115" s="80">
        <f t="shared" si="2"/>
        <v>2483060</v>
      </c>
    </row>
    <row r="116" spans="1:9" ht="18" customHeight="1" x14ac:dyDescent="0.3">
      <c r="A116" s="270"/>
      <c r="B116" s="250"/>
      <c r="C116" s="248"/>
      <c r="D116" s="249"/>
      <c r="E116" s="1" t="s">
        <v>40</v>
      </c>
      <c r="F116" s="65">
        <f>F115-F114</f>
        <v>-77940</v>
      </c>
      <c r="G116" s="2">
        <v>0</v>
      </c>
      <c r="H116" s="2">
        <v>0</v>
      </c>
      <c r="I116" s="81">
        <f t="shared" si="2"/>
        <v>-77940</v>
      </c>
    </row>
    <row r="117" spans="1:9" ht="18" customHeight="1" x14ac:dyDescent="0.3">
      <c r="A117" s="270"/>
      <c r="B117" s="250"/>
      <c r="C117" s="244" t="s">
        <v>55</v>
      </c>
      <c r="D117" s="245"/>
      <c r="E117" s="1" t="s">
        <v>38</v>
      </c>
      <c r="F117" s="3">
        <v>2011000</v>
      </c>
      <c r="G117" s="2">
        <v>0</v>
      </c>
      <c r="H117" s="2">
        <v>0</v>
      </c>
      <c r="I117" s="80">
        <f t="shared" si="2"/>
        <v>2011000</v>
      </c>
    </row>
    <row r="118" spans="1:9" ht="18" customHeight="1" x14ac:dyDescent="0.3">
      <c r="A118" s="270"/>
      <c r="B118" s="250"/>
      <c r="C118" s="246"/>
      <c r="D118" s="247"/>
      <c r="E118" s="1" t="s">
        <v>39</v>
      </c>
      <c r="F118" s="3">
        <v>2010600</v>
      </c>
      <c r="G118" s="2">
        <v>0</v>
      </c>
      <c r="H118" s="2">
        <v>0</v>
      </c>
      <c r="I118" s="80">
        <f t="shared" si="2"/>
        <v>2010600</v>
      </c>
    </row>
    <row r="119" spans="1:9" ht="18" customHeight="1" x14ac:dyDescent="0.3">
      <c r="A119" s="270"/>
      <c r="B119" s="250"/>
      <c r="C119" s="248"/>
      <c r="D119" s="249"/>
      <c r="E119" s="1" t="s">
        <v>40</v>
      </c>
      <c r="F119" s="65">
        <f>F118-F117</f>
        <v>-400</v>
      </c>
      <c r="G119" s="2">
        <v>0</v>
      </c>
      <c r="H119" s="2">
        <v>0</v>
      </c>
      <c r="I119" s="81">
        <f t="shared" si="2"/>
        <v>-400</v>
      </c>
    </row>
    <row r="120" spans="1:9" ht="18" customHeight="1" x14ac:dyDescent="0.3">
      <c r="A120" s="270"/>
      <c r="B120" s="250"/>
      <c r="C120" s="244" t="s">
        <v>14</v>
      </c>
      <c r="D120" s="245"/>
      <c r="E120" s="1" t="s">
        <v>38</v>
      </c>
      <c r="F120" s="3">
        <v>2413000</v>
      </c>
      <c r="G120" s="2">
        <v>0</v>
      </c>
      <c r="H120" s="2">
        <v>0</v>
      </c>
      <c r="I120" s="80">
        <f t="shared" si="2"/>
        <v>2413000</v>
      </c>
    </row>
    <row r="121" spans="1:9" ht="18" customHeight="1" x14ac:dyDescent="0.3">
      <c r="A121" s="270"/>
      <c r="B121" s="250"/>
      <c r="C121" s="246"/>
      <c r="D121" s="247"/>
      <c r="E121" s="1" t="s">
        <v>39</v>
      </c>
      <c r="F121" s="3">
        <v>2412720</v>
      </c>
      <c r="G121" s="2">
        <v>0</v>
      </c>
      <c r="H121" s="2">
        <v>0</v>
      </c>
      <c r="I121" s="80">
        <f t="shared" si="2"/>
        <v>2412720</v>
      </c>
    </row>
    <row r="122" spans="1:9" ht="18" customHeight="1" x14ac:dyDescent="0.3">
      <c r="A122" s="270"/>
      <c r="B122" s="216"/>
      <c r="C122" s="248"/>
      <c r="D122" s="249"/>
      <c r="E122" s="1" t="s">
        <v>40</v>
      </c>
      <c r="F122" s="65">
        <f>F121-F120</f>
        <v>-280</v>
      </c>
      <c r="G122" s="2">
        <v>0</v>
      </c>
      <c r="H122" s="2">
        <v>0</v>
      </c>
      <c r="I122" s="81">
        <f t="shared" si="2"/>
        <v>-280</v>
      </c>
    </row>
    <row r="123" spans="1:9" ht="18" customHeight="1" x14ac:dyDescent="0.3">
      <c r="A123" s="270"/>
      <c r="B123" s="260" t="s">
        <v>41</v>
      </c>
      <c r="C123" s="261"/>
      <c r="D123" s="262"/>
      <c r="E123" s="20" t="s">
        <v>38</v>
      </c>
      <c r="F123" s="4">
        <f>F111+F114+F117+F120</f>
        <v>31113000</v>
      </c>
      <c r="G123" s="5">
        <v>0</v>
      </c>
      <c r="H123" s="5">
        <v>0</v>
      </c>
      <c r="I123" s="82">
        <f t="shared" si="2"/>
        <v>31113000</v>
      </c>
    </row>
    <row r="124" spans="1:9" ht="18" customHeight="1" x14ac:dyDescent="0.3">
      <c r="A124" s="270"/>
      <c r="B124" s="263"/>
      <c r="C124" s="264"/>
      <c r="D124" s="265"/>
      <c r="E124" s="20" t="s">
        <v>39</v>
      </c>
      <c r="F124" s="4">
        <f>F112+F115+F118+F121</f>
        <v>31033580</v>
      </c>
      <c r="G124" s="5">
        <v>0</v>
      </c>
      <c r="H124" s="5">
        <v>0</v>
      </c>
      <c r="I124" s="82">
        <f t="shared" si="2"/>
        <v>31033580</v>
      </c>
    </row>
    <row r="125" spans="1:9" ht="18" customHeight="1" x14ac:dyDescent="0.3">
      <c r="A125" s="270"/>
      <c r="B125" s="266"/>
      <c r="C125" s="267"/>
      <c r="D125" s="268"/>
      <c r="E125" s="20" t="s">
        <v>40</v>
      </c>
      <c r="F125" s="66">
        <f>F124-F123</f>
        <v>-79420</v>
      </c>
      <c r="G125" s="5">
        <v>0</v>
      </c>
      <c r="H125" s="5">
        <v>0</v>
      </c>
      <c r="I125" s="83">
        <f t="shared" si="2"/>
        <v>-79420</v>
      </c>
    </row>
    <row r="126" spans="1:9" ht="18" customHeight="1" x14ac:dyDescent="0.3">
      <c r="A126" s="270"/>
      <c r="B126" s="217" t="s">
        <v>19</v>
      </c>
      <c r="C126" s="244" t="s">
        <v>50</v>
      </c>
      <c r="D126" s="245"/>
      <c r="E126" s="1" t="s">
        <v>38</v>
      </c>
      <c r="F126" s="3">
        <v>1200000</v>
      </c>
      <c r="G126" s="2">
        <v>0</v>
      </c>
      <c r="H126" s="2">
        <v>0</v>
      </c>
      <c r="I126" s="80">
        <f t="shared" si="2"/>
        <v>1200000</v>
      </c>
    </row>
    <row r="127" spans="1:9" ht="18" customHeight="1" x14ac:dyDescent="0.3">
      <c r="A127" s="270"/>
      <c r="B127" s="250"/>
      <c r="C127" s="246"/>
      <c r="D127" s="247"/>
      <c r="E127" s="1" t="s">
        <v>39</v>
      </c>
      <c r="F127" s="3">
        <v>350000</v>
      </c>
      <c r="G127" s="2">
        <v>0</v>
      </c>
      <c r="H127" s="2">
        <v>0</v>
      </c>
      <c r="I127" s="80">
        <f t="shared" si="2"/>
        <v>350000</v>
      </c>
    </row>
    <row r="128" spans="1:9" ht="18" customHeight="1" x14ac:dyDescent="0.3">
      <c r="A128" s="270"/>
      <c r="B128" s="250"/>
      <c r="C128" s="248"/>
      <c r="D128" s="249"/>
      <c r="E128" s="1" t="s">
        <v>40</v>
      </c>
      <c r="F128" s="65">
        <f>F127-F126</f>
        <v>-850000</v>
      </c>
      <c r="G128" s="2">
        <v>0</v>
      </c>
      <c r="H128" s="2">
        <v>0</v>
      </c>
      <c r="I128" s="81">
        <f t="shared" si="2"/>
        <v>-850000</v>
      </c>
    </row>
    <row r="129" spans="1:9" ht="18" customHeight="1" x14ac:dyDescent="0.3">
      <c r="A129" s="270"/>
      <c r="B129" s="250"/>
      <c r="C129" s="244" t="s">
        <v>56</v>
      </c>
      <c r="D129" s="245"/>
      <c r="E129" s="1" t="s">
        <v>38</v>
      </c>
      <c r="F129" s="3">
        <v>500000</v>
      </c>
      <c r="G129" s="2">
        <v>0</v>
      </c>
      <c r="H129" s="2">
        <v>0</v>
      </c>
      <c r="I129" s="80">
        <f t="shared" si="2"/>
        <v>500000</v>
      </c>
    </row>
    <row r="130" spans="1:9" ht="18" customHeight="1" x14ac:dyDescent="0.3">
      <c r="A130" s="270"/>
      <c r="B130" s="250"/>
      <c r="C130" s="246"/>
      <c r="D130" s="247"/>
      <c r="E130" s="1" t="s">
        <v>39</v>
      </c>
      <c r="F130" s="3">
        <v>500000</v>
      </c>
      <c r="G130" s="2">
        <v>0</v>
      </c>
      <c r="H130" s="2">
        <v>0</v>
      </c>
      <c r="I130" s="80">
        <f t="shared" si="2"/>
        <v>500000</v>
      </c>
    </row>
    <row r="131" spans="1:9" ht="18" customHeight="1" x14ac:dyDescent="0.3">
      <c r="A131" s="270"/>
      <c r="B131" s="216"/>
      <c r="C131" s="248"/>
      <c r="D131" s="249"/>
      <c r="E131" s="1" t="s">
        <v>40</v>
      </c>
      <c r="F131" s="65">
        <f>F130-F129</f>
        <v>0</v>
      </c>
      <c r="G131" s="2">
        <v>0</v>
      </c>
      <c r="H131" s="2">
        <v>0</v>
      </c>
      <c r="I131" s="81">
        <f t="shared" si="2"/>
        <v>0</v>
      </c>
    </row>
    <row r="132" spans="1:9" ht="18" customHeight="1" x14ac:dyDescent="0.3">
      <c r="A132" s="270"/>
      <c r="B132" s="260" t="s">
        <v>41</v>
      </c>
      <c r="C132" s="261"/>
      <c r="D132" s="262"/>
      <c r="E132" s="20" t="s">
        <v>38</v>
      </c>
      <c r="F132" s="4">
        <f>F126+F129</f>
        <v>1700000</v>
      </c>
      <c r="G132" s="5">
        <v>0</v>
      </c>
      <c r="H132" s="5">
        <v>0</v>
      </c>
      <c r="I132" s="82">
        <f t="shared" si="2"/>
        <v>1700000</v>
      </c>
    </row>
    <row r="133" spans="1:9" ht="18" customHeight="1" x14ac:dyDescent="0.3">
      <c r="A133" s="270"/>
      <c r="B133" s="263"/>
      <c r="C133" s="264"/>
      <c r="D133" s="265"/>
      <c r="E133" s="20" t="s">
        <v>39</v>
      </c>
      <c r="F133" s="4">
        <f>F127+F130</f>
        <v>850000</v>
      </c>
      <c r="G133" s="5">
        <v>0</v>
      </c>
      <c r="H133" s="5">
        <v>0</v>
      </c>
      <c r="I133" s="82">
        <f t="shared" si="2"/>
        <v>850000</v>
      </c>
    </row>
    <row r="134" spans="1:9" ht="18" customHeight="1" x14ac:dyDescent="0.3">
      <c r="A134" s="270"/>
      <c r="B134" s="266"/>
      <c r="C134" s="267"/>
      <c r="D134" s="268"/>
      <c r="E134" s="20" t="s">
        <v>40</v>
      </c>
      <c r="F134" s="66">
        <f>F133-F132</f>
        <v>-850000</v>
      </c>
      <c r="G134" s="5">
        <v>0</v>
      </c>
      <c r="H134" s="5">
        <v>0</v>
      </c>
      <c r="I134" s="83">
        <f t="shared" ref="I134" si="4">F134+G134+H134</f>
        <v>-850000</v>
      </c>
    </row>
    <row r="135" spans="1:9" ht="18" customHeight="1" x14ac:dyDescent="0.3">
      <c r="A135" s="270"/>
      <c r="B135" s="217" t="s">
        <v>25</v>
      </c>
      <c r="C135" s="287" t="s">
        <v>85</v>
      </c>
      <c r="D135" s="245"/>
      <c r="E135" s="1" t="s">
        <v>38</v>
      </c>
      <c r="F135" s="3"/>
      <c r="G135" s="2"/>
      <c r="H135" s="2"/>
      <c r="I135" s="80"/>
    </row>
    <row r="136" spans="1:9" ht="18" customHeight="1" x14ac:dyDescent="0.3">
      <c r="A136" s="270"/>
      <c r="B136" s="250"/>
      <c r="C136" s="288"/>
      <c r="D136" s="247"/>
      <c r="E136" s="1" t="s">
        <v>39</v>
      </c>
      <c r="F136" s="3"/>
      <c r="G136" s="2"/>
      <c r="H136" s="2"/>
      <c r="I136" s="80"/>
    </row>
    <row r="137" spans="1:9" ht="18" customHeight="1" x14ac:dyDescent="0.3">
      <c r="A137" s="270"/>
      <c r="B137" s="216"/>
      <c r="C137" s="289"/>
      <c r="D137" s="249"/>
      <c r="E137" s="1" t="s">
        <v>40</v>
      </c>
      <c r="F137" s="65">
        <f>F136-F135</f>
        <v>0</v>
      </c>
      <c r="G137" s="2">
        <v>0</v>
      </c>
      <c r="H137" s="2">
        <v>0</v>
      </c>
      <c r="I137" s="81">
        <f t="shared" ref="I137:I155" si="5">F137+G137+H137</f>
        <v>0</v>
      </c>
    </row>
    <row r="138" spans="1:9" ht="18" customHeight="1" x14ac:dyDescent="0.3">
      <c r="A138" s="270"/>
      <c r="B138" s="260" t="s">
        <v>41</v>
      </c>
      <c r="C138" s="261"/>
      <c r="D138" s="262"/>
      <c r="E138" s="20" t="s">
        <v>38</v>
      </c>
      <c r="F138" s="4">
        <f>F135</f>
        <v>0</v>
      </c>
      <c r="G138" s="5">
        <v>0</v>
      </c>
      <c r="H138" s="5">
        <v>0</v>
      </c>
      <c r="I138" s="82">
        <f>F138+G138+H138</f>
        <v>0</v>
      </c>
    </row>
    <row r="139" spans="1:9" ht="18" customHeight="1" x14ac:dyDescent="0.3">
      <c r="A139" s="270"/>
      <c r="B139" s="263"/>
      <c r="C139" s="264"/>
      <c r="D139" s="265"/>
      <c r="E139" s="20" t="s">
        <v>39</v>
      </c>
      <c r="F139" s="4">
        <f>F136</f>
        <v>0</v>
      </c>
      <c r="G139" s="5">
        <v>0</v>
      </c>
      <c r="H139" s="5">
        <v>0</v>
      </c>
      <c r="I139" s="82">
        <f t="shared" si="5"/>
        <v>0</v>
      </c>
    </row>
    <row r="140" spans="1:9" ht="18" customHeight="1" thickBot="1" x14ac:dyDescent="0.35">
      <c r="A140" s="271"/>
      <c r="B140" s="263"/>
      <c r="C140" s="264"/>
      <c r="D140" s="265"/>
      <c r="E140" s="106" t="s">
        <v>40</v>
      </c>
      <c r="F140" s="100">
        <f>F139-F138</f>
        <v>0</v>
      </c>
      <c r="G140" s="99">
        <v>0</v>
      </c>
      <c r="H140" s="99">
        <v>0</v>
      </c>
      <c r="I140" s="120">
        <f t="shared" si="5"/>
        <v>0</v>
      </c>
    </row>
    <row r="141" spans="1:9" ht="18" customHeight="1" x14ac:dyDescent="0.3">
      <c r="A141" s="278" t="s">
        <v>141</v>
      </c>
      <c r="B141" s="279"/>
      <c r="C141" s="279"/>
      <c r="D141" s="280"/>
      <c r="E141" s="70" t="s">
        <v>38</v>
      </c>
      <c r="F141" s="71">
        <f>F123+F132+F138</f>
        <v>32813000</v>
      </c>
      <c r="G141" s="103">
        <v>0</v>
      </c>
      <c r="H141" s="103">
        <v>0</v>
      </c>
      <c r="I141" s="73">
        <f t="shared" si="5"/>
        <v>32813000</v>
      </c>
    </row>
    <row r="142" spans="1:9" ht="18" customHeight="1" x14ac:dyDescent="0.3">
      <c r="A142" s="281"/>
      <c r="B142" s="282"/>
      <c r="C142" s="282"/>
      <c r="D142" s="283"/>
      <c r="E142" s="67" t="s">
        <v>39</v>
      </c>
      <c r="F142" s="68">
        <f>F124+F133+F139</f>
        <v>31883580</v>
      </c>
      <c r="G142" s="104">
        <v>0</v>
      </c>
      <c r="H142" s="104">
        <v>0</v>
      </c>
      <c r="I142" s="74">
        <f t="shared" si="5"/>
        <v>31883580</v>
      </c>
    </row>
    <row r="143" spans="1:9" ht="18" customHeight="1" thickBot="1" x14ac:dyDescent="0.35">
      <c r="A143" s="284"/>
      <c r="B143" s="285"/>
      <c r="C143" s="285"/>
      <c r="D143" s="286"/>
      <c r="E143" s="75" t="s">
        <v>40</v>
      </c>
      <c r="F143" s="76">
        <f>F125+F134+F140</f>
        <v>-929420</v>
      </c>
      <c r="G143" s="105">
        <v>0</v>
      </c>
      <c r="H143" s="105">
        <v>0</v>
      </c>
      <c r="I143" s="78">
        <f t="shared" si="5"/>
        <v>-929420</v>
      </c>
    </row>
    <row r="144" spans="1:9" ht="18" customHeight="1" x14ac:dyDescent="0.3">
      <c r="A144" s="292" t="s">
        <v>91</v>
      </c>
      <c r="B144" s="290" t="s">
        <v>12</v>
      </c>
      <c r="C144" s="290" t="s">
        <v>13</v>
      </c>
      <c r="D144" s="290"/>
      <c r="E144" s="107" t="s">
        <v>38</v>
      </c>
      <c r="F144" s="108">
        <v>29296000</v>
      </c>
      <c r="G144" s="109">
        <v>0</v>
      </c>
      <c r="H144" s="109">
        <v>0</v>
      </c>
      <c r="I144" s="80">
        <f t="shared" si="5"/>
        <v>29296000</v>
      </c>
    </row>
    <row r="145" spans="1:9" ht="18" customHeight="1" x14ac:dyDescent="0.3">
      <c r="A145" s="270"/>
      <c r="B145" s="291"/>
      <c r="C145" s="291"/>
      <c r="D145" s="291"/>
      <c r="E145" s="1" t="s">
        <v>39</v>
      </c>
      <c r="F145" s="3">
        <v>29295600</v>
      </c>
      <c r="G145" s="2">
        <v>0</v>
      </c>
      <c r="H145" s="2">
        <v>0</v>
      </c>
      <c r="I145" s="80">
        <f t="shared" si="5"/>
        <v>29295600</v>
      </c>
    </row>
    <row r="146" spans="1:9" ht="18" customHeight="1" x14ac:dyDescent="0.3">
      <c r="A146" s="270"/>
      <c r="B146" s="291"/>
      <c r="C146" s="291"/>
      <c r="D146" s="291"/>
      <c r="E146" s="1" t="s">
        <v>40</v>
      </c>
      <c r="F146" s="65">
        <f>F145-F144</f>
        <v>-400</v>
      </c>
      <c r="G146" s="2">
        <v>0</v>
      </c>
      <c r="H146" s="2">
        <v>0</v>
      </c>
      <c r="I146" s="81">
        <f t="shared" si="5"/>
        <v>-400</v>
      </c>
    </row>
    <row r="147" spans="1:9" ht="18" customHeight="1" x14ac:dyDescent="0.3">
      <c r="A147" s="270"/>
      <c r="B147" s="291"/>
      <c r="C147" s="291" t="s">
        <v>48</v>
      </c>
      <c r="D147" s="291"/>
      <c r="E147" s="1" t="s">
        <v>38</v>
      </c>
      <c r="F147" s="3">
        <v>2441400</v>
      </c>
      <c r="G147" s="2">
        <v>0</v>
      </c>
      <c r="H147" s="2">
        <v>0</v>
      </c>
      <c r="I147" s="80">
        <f t="shared" si="5"/>
        <v>2441400</v>
      </c>
    </row>
    <row r="148" spans="1:9" ht="18" customHeight="1" x14ac:dyDescent="0.3">
      <c r="A148" s="270"/>
      <c r="B148" s="291"/>
      <c r="C148" s="291"/>
      <c r="D148" s="291"/>
      <c r="E148" s="1" t="s">
        <v>39</v>
      </c>
      <c r="F148" s="3">
        <v>2441400</v>
      </c>
      <c r="G148" s="2">
        <v>0</v>
      </c>
      <c r="H148" s="2">
        <v>0</v>
      </c>
      <c r="I148" s="80">
        <f t="shared" si="5"/>
        <v>2441400</v>
      </c>
    </row>
    <row r="149" spans="1:9" ht="18" customHeight="1" x14ac:dyDescent="0.3">
      <c r="A149" s="270"/>
      <c r="B149" s="291"/>
      <c r="C149" s="291"/>
      <c r="D149" s="291"/>
      <c r="E149" s="1" t="s">
        <v>40</v>
      </c>
      <c r="F149" s="65">
        <f>F148-F147</f>
        <v>0</v>
      </c>
      <c r="G149" s="2">
        <v>0</v>
      </c>
      <c r="H149" s="2">
        <v>0</v>
      </c>
      <c r="I149" s="81">
        <f t="shared" si="5"/>
        <v>0</v>
      </c>
    </row>
    <row r="150" spans="1:9" ht="18" customHeight="1" x14ac:dyDescent="0.3">
      <c r="A150" s="270"/>
      <c r="B150" s="291"/>
      <c r="C150" s="291" t="s">
        <v>55</v>
      </c>
      <c r="D150" s="291"/>
      <c r="E150" s="1" t="s">
        <v>38</v>
      </c>
      <c r="F150" s="3">
        <v>1493600</v>
      </c>
      <c r="G150" s="2">
        <v>0</v>
      </c>
      <c r="H150" s="2">
        <v>0</v>
      </c>
      <c r="I150" s="80">
        <f t="shared" si="5"/>
        <v>1493600</v>
      </c>
    </row>
    <row r="151" spans="1:9" ht="18" customHeight="1" x14ac:dyDescent="0.3">
      <c r="A151" s="270"/>
      <c r="B151" s="291"/>
      <c r="C151" s="291"/>
      <c r="D151" s="291"/>
      <c r="E151" s="1" t="s">
        <v>39</v>
      </c>
      <c r="F151" s="3">
        <v>1493600</v>
      </c>
      <c r="G151" s="2">
        <v>0</v>
      </c>
      <c r="H151" s="2">
        <v>0</v>
      </c>
      <c r="I151" s="80">
        <f t="shared" si="5"/>
        <v>1493600</v>
      </c>
    </row>
    <row r="152" spans="1:9" ht="18" customHeight="1" x14ac:dyDescent="0.3">
      <c r="A152" s="270"/>
      <c r="B152" s="291"/>
      <c r="C152" s="291"/>
      <c r="D152" s="291"/>
      <c r="E152" s="1" t="s">
        <v>40</v>
      </c>
      <c r="F152" s="65">
        <f>F151-F150</f>
        <v>0</v>
      </c>
      <c r="G152" s="2">
        <v>0</v>
      </c>
      <c r="H152" s="2">
        <v>0</v>
      </c>
      <c r="I152" s="81">
        <f t="shared" si="5"/>
        <v>0</v>
      </c>
    </row>
    <row r="153" spans="1:9" ht="18" customHeight="1" x14ac:dyDescent="0.3">
      <c r="A153" s="270"/>
      <c r="B153" s="291"/>
      <c r="C153" s="291" t="s">
        <v>90</v>
      </c>
      <c r="D153" s="291"/>
      <c r="E153" s="1" t="s">
        <v>38</v>
      </c>
      <c r="F153" s="3">
        <v>1800000</v>
      </c>
      <c r="G153" s="2">
        <v>0</v>
      </c>
      <c r="H153" s="2">
        <v>0</v>
      </c>
      <c r="I153" s="80">
        <f t="shared" si="5"/>
        <v>1800000</v>
      </c>
    </row>
    <row r="154" spans="1:9" ht="18" customHeight="1" x14ac:dyDescent="0.3">
      <c r="A154" s="270"/>
      <c r="B154" s="291"/>
      <c r="C154" s="291"/>
      <c r="D154" s="291"/>
      <c r="E154" s="1" t="s">
        <v>39</v>
      </c>
      <c r="F154" s="3">
        <v>1800000</v>
      </c>
      <c r="G154" s="2">
        <v>0</v>
      </c>
      <c r="H154" s="2">
        <v>0</v>
      </c>
      <c r="I154" s="80">
        <f t="shared" si="5"/>
        <v>1800000</v>
      </c>
    </row>
    <row r="155" spans="1:9" ht="18" customHeight="1" x14ac:dyDescent="0.3">
      <c r="A155" s="270"/>
      <c r="B155" s="291"/>
      <c r="C155" s="291"/>
      <c r="D155" s="291"/>
      <c r="E155" s="1" t="s">
        <v>40</v>
      </c>
      <c r="F155" s="65">
        <f>F154-F153</f>
        <v>0</v>
      </c>
      <c r="G155" s="2">
        <v>0</v>
      </c>
      <c r="H155" s="2">
        <v>0</v>
      </c>
      <c r="I155" s="81">
        <f t="shared" si="5"/>
        <v>0</v>
      </c>
    </row>
    <row r="156" spans="1:9" ht="18" customHeight="1" x14ac:dyDescent="0.3">
      <c r="A156" s="270"/>
      <c r="B156" s="260" t="s">
        <v>41</v>
      </c>
      <c r="C156" s="261"/>
      <c r="D156" s="262"/>
      <c r="E156" s="20" t="s">
        <v>38</v>
      </c>
      <c r="F156" s="4">
        <f>F144+F147+F150+F153</f>
        <v>35031000</v>
      </c>
      <c r="G156" s="5">
        <v>0</v>
      </c>
      <c r="H156" s="5">
        <v>0</v>
      </c>
      <c r="I156" s="82">
        <f t="shared" ref="I156:I176" si="6">F156+G156+H156</f>
        <v>35031000</v>
      </c>
    </row>
    <row r="157" spans="1:9" ht="18" customHeight="1" x14ac:dyDescent="0.3">
      <c r="A157" s="270"/>
      <c r="B157" s="263"/>
      <c r="C157" s="264"/>
      <c r="D157" s="265"/>
      <c r="E157" s="20" t="s">
        <v>39</v>
      </c>
      <c r="F157" s="4">
        <f>F145+F148+F151+F154</f>
        <v>35030600</v>
      </c>
      <c r="G157" s="5">
        <v>0</v>
      </c>
      <c r="H157" s="5">
        <v>0</v>
      </c>
      <c r="I157" s="82">
        <f t="shared" si="6"/>
        <v>35030600</v>
      </c>
    </row>
    <row r="158" spans="1:9" ht="18" customHeight="1" thickBot="1" x14ac:dyDescent="0.35">
      <c r="A158" s="270"/>
      <c r="B158" s="263"/>
      <c r="C158" s="264"/>
      <c r="D158" s="265"/>
      <c r="E158" s="106" t="s">
        <v>40</v>
      </c>
      <c r="F158" s="99">
        <v>0</v>
      </c>
      <c r="G158" s="99">
        <v>0</v>
      </c>
      <c r="H158" s="99">
        <v>0</v>
      </c>
      <c r="I158" s="120">
        <f t="shared" si="6"/>
        <v>0</v>
      </c>
    </row>
    <row r="159" spans="1:9" ht="18" customHeight="1" x14ac:dyDescent="0.3">
      <c r="A159" s="278" t="s">
        <v>142</v>
      </c>
      <c r="B159" s="279"/>
      <c r="C159" s="279"/>
      <c r="D159" s="280"/>
      <c r="E159" s="70" t="s">
        <v>38</v>
      </c>
      <c r="F159" s="71">
        <f>F156</f>
        <v>35031000</v>
      </c>
      <c r="G159" s="103">
        <v>0</v>
      </c>
      <c r="H159" s="103">
        <v>0</v>
      </c>
      <c r="I159" s="73">
        <f t="shared" si="6"/>
        <v>35031000</v>
      </c>
    </row>
    <row r="160" spans="1:9" ht="18" customHeight="1" x14ac:dyDescent="0.3">
      <c r="A160" s="281"/>
      <c r="B160" s="282"/>
      <c r="C160" s="282"/>
      <c r="D160" s="283"/>
      <c r="E160" s="67" t="s">
        <v>39</v>
      </c>
      <c r="F160" s="68">
        <f>F157</f>
        <v>35030600</v>
      </c>
      <c r="G160" s="104">
        <v>0</v>
      </c>
      <c r="H160" s="104">
        <v>0</v>
      </c>
      <c r="I160" s="74">
        <f t="shared" si="6"/>
        <v>35030600</v>
      </c>
    </row>
    <row r="161" spans="1:9" ht="18" customHeight="1" thickBot="1" x14ac:dyDescent="0.35">
      <c r="A161" s="284"/>
      <c r="B161" s="285"/>
      <c r="C161" s="285"/>
      <c r="D161" s="286"/>
      <c r="E161" s="75" t="s">
        <v>40</v>
      </c>
      <c r="F161" s="76">
        <f>F160-F159</f>
        <v>-400</v>
      </c>
      <c r="G161" s="105">
        <v>0</v>
      </c>
      <c r="H161" s="105">
        <v>0</v>
      </c>
      <c r="I161" s="78">
        <f t="shared" si="6"/>
        <v>-400</v>
      </c>
    </row>
    <row r="162" spans="1:9" ht="18" customHeight="1" x14ac:dyDescent="0.3">
      <c r="A162" s="292" t="s">
        <v>93</v>
      </c>
      <c r="B162" s="250" t="s">
        <v>25</v>
      </c>
      <c r="C162" s="276" t="s">
        <v>92</v>
      </c>
      <c r="D162" s="277"/>
      <c r="E162" s="89" t="s">
        <v>38</v>
      </c>
      <c r="F162" s="92">
        <v>16200000</v>
      </c>
      <c r="G162" s="90">
        <v>0</v>
      </c>
      <c r="H162" s="90">
        <v>0</v>
      </c>
      <c r="I162" s="80">
        <f t="shared" si="6"/>
        <v>16200000</v>
      </c>
    </row>
    <row r="163" spans="1:9" ht="18" customHeight="1" x14ac:dyDescent="0.3">
      <c r="A163" s="270"/>
      <c r="B163" s="250"/>
      <c r="C163" s="246"/>
      <c r="D163" s="247"/>
      <c r="E163" s="1" t="s">
        <v>39</v>
      </c>
      <c r="F163" s="3">
        <v>16200000</v>
      </c>
      <c r="G163" s="2">
        <v>0</v>
      </c>
      <c r="H163" s="2">
        <v>0</v>
      </c>
      <c r="I163" s="80">
        <f t="shared" si="6"/>
        <v>16200000</v>
      </c>
    </row>
    <row r="164" spans="1:9" ht="18" customHeight="1" x14ac:dyDescent="0.3">
      <c r="A164" s="270"/>
      <c r="B164" s="216"/>
      <c r="C164" s="248"/>
      <c r="D164" s="249"/>
      <c r="E164" s="1" t="s">
        <v>40</v>
      </c>
      <c r="F164" s="65">
        <f>F163-F162</f>
        <v>0</v>
      </c>
      <c r="G164" s="2">
        <v>0</v>
      </c>
      <c r="H164" s="2">
        <v>0</v>
      </c>
      <c r="I164" s="81">
        <f t="shared" si="6"/>
        <v>0</v>
      </c>
    </row>
    <row r="165" spans="1:9" ht="18" customHeight="1" x14ac:dyDescent="0.3">
      <c r="A165" s="270"/>
      <c r="B165" s="260" t="s">
        <v>41</v>
      </c>
      <c r="C165" s="261"/>
      <c r="D165" s="262"/>
      <c r="E165" s="20" t="s">
        <v>38</v>
      </c>
      <c r="F165" s="4">
        <v>16200000</v>
      </c>
      <c r="G165" s="5">
        <v>0</v>
      </c>
      <c r="H165" s="5">
        <v>0</v>
      </c>
      <c r="I165" s="82">
        <f t="shared" si="6"/>
        <v>16200000</v>
      </c>
    </row>
    <row r="166" spans="1:9" ht="18" customHeight="1" x14ac:dyDescent="0.3">
      <c r="A166" s="270"/>
      <c r="B166" s="263"/>
      <c r="C166" s="264"/>
      <c r="D166" s="265"/>
      <c r="E166" s="20" t="s">
        <v>39</v>
      </c>
      <c r="F166" s="4">
        <v>16200000</v>
      </c>
      <c r="G166" s="5">
        <v>0</v>
      </c>
      <c r="H166" s="5">
        <v>0</v>
      </c>
      <c r="I166" s="82">
        <f t="shared" si="6"/>
        <v>16200000</v>
      </c>
    </row>
    <row r="167" spans="1:9" ht="18" customHeight="1" x14ac:dyDescent="0.3">
      <c r="A167" s="270"/>
      <c r="B167" s="266"/>
      <c r="C167" s="267"/>
      <c r="D167" s="268"/>
      <c r="E167" s="20" t="s">
        <v>40</v>
      </c>
      <c r="F167" s="5">
        <v>0</v>
      </c>
      <c r="G167" s="5">
        <v>0</v>
      </c>
      <c r="H167" s="5">
        <v>0</v>
      </c>
      <c r="I167" s="83">
        <f t="shared" si="6"/>
        <v>0</v>
      </c>
    </row>
    <row r="168" spans="1:9" ht="18" customHeight="1" x14ac:dyDescent="0.3">
      <c r="A168" s="270"/>
      <c r="B168" s="217" t="s">
        <v>19</v>
      </c>
      <c r="C168" s="244" t="s">
        <v>19</v>
      </c>
      <c r="D168" s="245"/>
      <c r="E168" s="1" t="s">
        <v>38</v>
      </c>
      <c r="F168" s="3">
        <v>8300000</v>
      </c>
      <c r="G168" s="2">
        <v>0</v>
      </c>
      <c r="H168" s="2">
        <v>0</v>
      </c>
      <c r="I168" s="80">
        <f t="shared" si="6"/>
        <v>8300000</v>
      </c>
    </row>
    <row r="169" spans="1:9" ht="18" customHeight="1" x14ac:dyDescent="0.3">
      <c r="A169" s="270"/>
      <c r="B169" s="250"/>
      <c r="C169" s="246"/>
      <c r="D169" s="247"/>
      <c r="E169" s="1" t="s">
        <v>39</v>
      </c>
      <c r="F169" s="3">
        <v>8300000</v>
      </c>
      <c r="G169" s="2">
        <v>0</v>
      </c>
      <c r="H169" s="2">
        <v>0</v>
      </c>
      <c r="I169" s="80">
        <f t="shared" si="6"/>
        <v>8300000</v>
      </c>
    </row>
    <row r="170" spans="1:9" ht="18" customHeight="1" x14ac:dyDescent="0.3">
      <c r="A170" s="270"/>
      <c r="B170" s="216"/>
      <c r="C170" s="248"/>
      <c r="D170" s="249"/>
      <c r="E170" s="1" t="s">
        <v>40</v>
      </c>
      <c r="F170" s="65">
        <f>F169-F168</f>
        <v>0</v>
      </c>
      <c r="G170" s="2">
        <v>0</v>
      </c>
      <c r="H170" s="2">
        <v>0</v>
      </c>
      <c r="I170" s="81">
        <f t="shared" si="6"/>
        <v>0</v>
      </c>
    </row>
    <row r="171" spans="1:9" ht="18" customHeight="1" x14ac:dyDescent="0.3">
      <c r="A171" s="270"/>
      <c r="B171" s="260" t="s">
        <v>41</v>
      </c>
      <c r="C171" s="261"/>
      <c r="D171" s="262"/>
      <c r="E171" s="20" t="s">
        <v>38</v>
      </c>
      <c r="F171" s="4">
        <v>8300000</v>
      </c>
      <c r="G171" s="5">
        <v>0</v>
      </c>
      <c r="H171" s="5">
        <v>0</v>
      </c>
      <c r="I171" s="82">
        <f t="shared" si="6"/>
        <v>8300000</v>
      </c>
    </row>
    <row r="172" spans="1:9" ht="18" customHeight="1" x14ac:dyDescent="0.3">
      <c r="A172" s="270"/>
      <c r="B172" s="263"/>
      <c r="C172" s="264"/>
      <c r="D172" s="265"/>
      <c r="E172" s="20" t="s">
        <v>39</v>
      </c>
      <c r="F172" s="4">
        <v>8300000</v>
      </c>
      <c r="G172" s="5">
        <v>0</v>
      </c>
      <c r="H172" s="5">
        <v>0</v>
      </c>
      <c r="I172" s="82">
        <f t="shared" si="6"/>
        <v>8300000</v>
      </c>
    </row>
    <row r="173" spans="1:9" ht="18" customHeight="1" thickBot="1" x14ac:dyDescent="0.35">
      <c r="A173" s="270"/>
      <c r="B173" s="263"/>
      <c r="C173" s="264"/>
      <c r="D173" s="265"/>
      <c r="E173" s="106" t="s">
        <v>40</v>
      </c>
      <c r="F173" s="99">
        <v>0</v>
      </c>
      <c r="G173" s="99">
        <v>0</v>
      </c>
      <c r="H173" s="99">
        <v>0</v>
      </c>
      <c r="I173" s="120">
        <f t="shared" si="6"/>
        <v>0</v>
      </c>
    </row>
    <row r="174" spans="1:9" ht="18" customHeight="1" x14ac:dyDescent="0.3">
      <c r="A174" s="278" t="s">
        <v>143</v>
      </c>
      <c r="B174" s="279"/>
      <c r="C174" s="279"/>
      <c r="D174" s="280"/>
      <c r="E174" s="70" t="s">
        <v>38</v>
      </c>
      <c r="F174" s="71">
        <v>24500000</v>
      </c>
      <c r="G174" s="103">
        <v>0</v>
      </c>
      <c r="H174" s="103">
        <v>0</v>
      </c>
      <c r="I174" s="73">
        <f t="shared" si="6"/>
        <v>24500000</v>
      </c>
    </row>
    <row r="175" spans="1:9" ht="18" customHeight="1" x14ac:dyDescent="0.3">
      <c r="A175" s="281"/>
      <c r="B175" s="282"/>
      <c r="C175" s="282"/>
      <c r="D175" s="283"/>
      <c r="E175" s="67" t="s">
        <v>39</v>
      </c>
      <c r="F175" s="68">
        <v>24500000</v>
      </c>
      <c r="G175" s="104">
        <v>0</v>
      </c>
      <c r="H175" s="104">
        <v>0</v>
      </c>
      <c r="I175" s="74">
        <f t="shared" si="6"/>
        <v>24500000</v>
      </c>
    </row>
    <row r="176" spans="1:9" ht="18" customHeight="1" thickBot="1" x14ac:dyDescent="0.35">
      <c r="A176" s="284"/>
      <c r="B176" s="285"/>
      <c r="C176" s="285"/>
      <c r="D176" s="286"/>
      <c r="E176" s="75" t="s">
        <v>40</v>
      </c>
      <c r="F176" s="76">
        <f>F175-F174</f>
        <v>0</v>
      </c>
      <c r="G176" s="105">
        <v>0</v>
      </c>
      <c r="H176" s="105">
        <v>0</v>
      </c>
      <c r="I176" s="78">
        <f t="shared" si="6"/>
        <v>0</v>
      </c>
    </row>
    <row r="177" spans="1:9" ht="18" customHeight="1" x14ac:dyDescent="0.3">
      <c r="A177" s="292" t="s">
        <v>105</v>
      </c>
      <c r="B177" s="250" t="s">
        <v>12</v>
      </c>
      <c r="C177" s="246" t="s">
        <v>140</v>
      </c>
      <c r="D177" s="247"/>
      <c r="E177" s="89" t="s">
        <v>38</v>
      </c>
      <c r="F177" s="92">
        <v>29619000</v>
      </c>
      <c r="G177" s="90">
        <v>0</v>
      </c>
      <c r="H177" s="90">
        <v>0</v>
      </c>
      <c r="I177" s="119">
        <f t="shared" ref="I177:I240" si="7">F177+G177+H177</f>
        <v>29619000</v>
      </c>
    </row>
    <row r="178" spans="1:9" ht="18" customHeight="1" x14ac:dyDescent="0.3">
      <c r="A178" s="270"/>
      <c r="B178" s="250"/>
      <c r="C178" s="246"/>
      <c r="D178" s="247"/>
      <c r="E178" s="1" t="s">
        <v>39</v>
      </c>
      <c r="F178" s="3">
        <v>29618340</v>
      </c>
      <c r="G178" s="2">
        <v>0</v>
      </c>
      <c r="H178" s="2">
        <v>0</v>
      </c>
      <c r="I178" s="80">
        <f t="shared" si="7"/>
        <v>29618340</v>
      </c>
    </row>
    <row r="179" spans="1:9" ht="18" customHeight="1" x14ac:dyDescent="0.3">
      <c r="A179" s="270"/>
      <c r="B179" s="250"/>
      <c r="C179" s="248"/>
      <c r="D179" s="249"/>
      <c r="E179" s="1" t="s">
        <v>40</v>
      </c>
      <c r="F179" s="65">
        <f>F178-F177</f>
        <v>-660</v>
      </c>
      <c r="G179" s="2">
        <v>0</v>
      </c>
      <c r="H179" s="2">
        <v>0</v>
      </c>
      <c r="I179" s="81">
        <f t="shared" si="7"/>
        <v>-660</v>
      </c>
    </row>
    <row r="180" spans="1:9" ht="18" customHeight="1" x14ac:dyDescent="0.3">
      <c r="A180" s="270"/>
      <c r="B180" s="250"/>
      <c r="C180" s="244" t="s">
        <v>73</v>
      </c>
      <c r="D180" s="245"/>
      <c r="E180" s="1" t="s">
        <v>38</v>
      </c>
      <c r="F180" s="3">
        <v>3374000</v>
      </c>
      <c r="G180" s="2">
        <v>0</v>
      </c>
      <c r="H180" s="2">
        <v>0</v>
      </c>
      <c r="I180" s="80">
        <f t="shared" si="7"/>
        <v>3374000</v>
      </c>
    </row>
    <row r="181" spans="1:9" ht="18" customHeight="1" x14ac:dyDescent="0.3">
      <c r="A181" s="270"/>
      <c r="B181" s="250"/>
      <c r="C181" s="246"/>
      <c r="D181" s="247"/>
      <c r="E181" s="1" t="s">
        <v>39</v>
      </c>
      <c r="F181" s="3">
        <v>3005030</v>
      </c>
      <c r="G181" s="2">
        <v>0</v>
      </c>
      <c r="H181" s="2">
        <v>0</v>
      </c>
      <c r="I181" s="80">
        <f t="shared" si="7"/>
        <v>3005030</v>
      </c>
    </row>
    <row r="182" spans="1:9" ht="18" customHeight="1" x14ac:dyDescent="0.3">
      <c r="A182" s="270"/>
      <c r="B182" s="250"/>
      <c r="C182" s="248"/>
      <c r="D182" s="249"/>
      <c r="E182" s="1" t="s">
        <v>40</v>
      </c>
      <c r="F182" s="65">
        <f>F181-F180</f>
        <v>-368970</v>
      </c>
      <c r="G182" s="2">
        <v>0</v>
      </c>
      <c r="H182" s="2">
        <v>0</v>
      </c>
      <c r="I182" s="81">
        <f t="shared" si="7"/>
        <v>-368970</v>
      </c>
    </row>
    <row r="183" spans="1:9" ht="18" customHeight="1" x14ac:dyDescent="0.3">
      <c r="A183" s="270"/>
      <c r="B183" s="250"/>
      <c r="C183" s="244" t="s">
        <v>55</v>
      </c>
      <c r="D183" s="245"/>
      <c r="E183" s="1" t="s">
        <v>38</v>
      </c>
      <c r="F183" s="3">
        <v>2469000</v>
      </c>
      <c r="G183" s="2">
        <v>0</v>
      </c>
      <c r="H183" s="2">
        <v>0</v>
      </c>
      <c r="I183" s="80">
        <f t="shared" si="7"/>
        <v>2469000</v>
      </c>
    </row>
    <row r="184" spans="1:9" ht="18" customHeight="1" x14ac:dyDescent="0.3">
      <c r="A184" s="270"/>
      <c r="B184" s="250"/>
      <c r="C184" s="246"/>
      <c r="D184" s="247"/>
      <c r="E184" s="1" t="s">
        <v>39</v>
      </c>
      <c r="F184" s="3">
        <v>2468220</v>
      </c>
      <c r="G184" s="2">
        <v>0</v>
      </c>
      <c r="H184" s="2">
        <v>0</v>
      </c>
      <c r="I184" s="80">
        <f t="shared" si="7"/>
        <v>2468220</v>
      </c>
    </row>
    <row r="185" spans="1:9" ht="18" customHeight="1" x14ac:dyDescent="0.3">
      <c r="A185" s="270"/>
      <c r="B185" s="250"/>
      <c r="C185" s="248"/>
      <c r="D185" s="249"/>
      <c r="E185" s="1" t="s">
        <v>40</v>
      </c>
      <c r="F185" s="65">
        <f>F184-F183</f>
        <v>-780</v>
      </c>
      <c r="G185" s="2">
        <v>0</v>
      </c>
      <c r="H185" s="2">
        <v>0</v>
      </c>
      <c r="I185" s="81">
        <f t="shared" si="7"/>
        <v>-780</v>
      </c>
    </row>
    <row r="186" spans="1:9" ht="18" customHeight="1" x14ac:dyDescent="0.3">
      <c r="A186" s="270"/>
      <c r="B186" s="250"/>
      <c r="C186" s="244" t="s">
        <v>14</v>
      </c>
      <c r="D186" s="245"/>
      <c r="E186" s="1" t="s">
        <v>38</v>
      </c>
      <c r="F186" s="3">
        <v>3190000</v>
      </c>
      <c r="G186" s="2">
        <v>0</v>
      </c>
      <c r="H186" s="2">
        <v>0</v>
      </c>
      <c r="I186" s="80">
        <f t="shared" si="7"/>
        <v>3190000</v>
      </c>
    </row>
    <row r="187" spans="1:9" ht="18" customHeight="1" x14ac:dyDescent="0.3">
      <c r="A187" s="270"/>
      <c r="B187" s="250"/>
      <c r="C187" s="246"/>
      <c r="D187" s="247"/>
      <c r="E187" s="1" t="s">
        <v>39</v>
      </c>
      <c r="F187" s="3">
        <v>3183950</v>
      </c>
      <c r="G187" s="2">
        <v>0</v>
      </c>
      <c r="H187" s="2">
        <v>0</v>
      </c>
      <c r="I187" s="80">
        <f t="shared" si="7"/>
        <v>3183950</v>
      </c>
    </row>
    <row r="188" spans="1:9" ht="18" customHeight="1" x14ac:dyDescent="0.3">
      <c r="A188" s="270"/>
      <c r="B188" s="250"/>
      <c r="C188" s="248"/>
      <c r="D188" s="249"/>
      <c r="E188" s="1" t="s">
        <v>40</v>
      </c>
      <c r="F188" s="65">
        <f>F187-F186</f>
        <v>-6050</v>
      </c>
      <c r="G188" s="2">
        <v>0</v>
      </c>
      <c r="H188" s="2">
        <v>0</v>
      </c>
      <c r="I188" s="81">
        <f t="shared" si="7"/>
        <v>-6050</v>
      </c>
    </row>
    <row r="189" spans="1:9" ht="18" customHeight="1" x14ac:dyDescent="0.3">
      <c r="A189" s="270"/>
      <c r="B189" s="250"/>
      <c r="C189" s="244" t="s">
        <v>74</v>
      </c>
      <c r="D189" s="245"/>
      <c r="E189" s="1" t="s">
        <v>38</v>
      </c>
      <c r="F189" s="3">
        <v>2768000</v>
      </c>
      <c r="G189" s="2">
        <v>0</v>
      </c>
      <c r="H189" s="2">
        <v>0</v>
      </c>
      <c r="I189" s="80">
        <f t="shared" si="7"/>
        <v>2768000</v>
      </c>
    </row>
    <row r="190" spans="1:9" ht="18" customHeight="1" x14ac:dyDescent="0.3">
      <c r="A190" s="270"/>
      <c r="B190" s="250"/>
      <c r="C190" s="246"/>
      <c r="D190" s="247"/>
      <c r="E190" s="1" t="s">
        <v>39</v>
      </c>
      <c r="F190" s="3">
        <v>2767760</v>
      </c>
      <c r="G190" s="2">
        <v>0</v>
      </c>
      <c r="H190" s="2">
        <v>0</v>
      </c>
      <c r="I190" s="80">
        <f t="shared" si="7"/>
        <v>2767760</v>
      </c>
    </row>
    <row r="191" spans="1:9" ht="18" customHeight="1" x14ac:dyDescent="0.3">
      <c r="A191" s="270"/>
      <c r="B191" s="216"/>
      <c r="C191" s="248"/>
      <c r="D191" s="249"/>
      <c r="E191" s="1" t="s">
        <v>40</v>
      </c>
      <c r="F191" s="65">
        <f>F190-F189</f>
        <v>-240</v>
      </c>
      <c r="G191" s="2">
        <v>0</v>
      </c>
      <c r="H191" s="2">
        <v>0</v>
      </c>
      <c r="I191" s="81">
        <f t="shared" si="7"/>
        <v>-240</v>
      </c>
    </row>
    <row r="192" spans="1:9" ht="18" customHeight="1" x14ac:dyDescent="0.3">
      <c r="A192" s="270"/>
      <c r="B192" s="260" t="s">
        <v>41</v>
      </c>
      <c r="C192" s="261"/>
      <c r="D192" s="262"/>
      <c r="E192" s="20" t="s">
        <v>38</v>
      </c>
      <c r="F192" s="4">
        <f>F177+F180+F183+F186+F189</f>
        <v>41420000</v>
      </c>
      <c r="G192" s="5">
        <v>0</v>
      </c>
      <c r="H192" s="5">
        <v>0</v>
      </c>
      <c r="I192" s="82">
        <f t="shared" si="7"/>
        <v>41420000</v>
      </c>
    </row>
    <row r="193" spans="1:9" ht="18" customHeight="1" x14ac:dyDescent="0.3">
      <c r="A193" s="270"/>
      <c r="B193" s="263"/>
      <c r="C193" s="264"/>
      <c r="D193" s="265"/>
      <c r="E193" s="20" t="s">
        <v>39</v>
      </c>
      <c r="F193" s="4">
        <f>F178+F181+F184+F187+F190</f>
        <v>41043300</v>
      </c>
      <c r="G193" s="5">
        <v>0</v>
      </c>
      <c r="H193" s="5">
        <v>0</v>
      </c>
      <c r="I193" s="82">
        <f t="shared" si="7"/>
        <v>41043300</v>
      </c>
    </row>
    <row r="194" spans="1:9" ht="18" customHeight="1" x14ac:dyDescent="0.3">
      <c r="A194" s="270"/>
      <c r="B194" s="266"/>
      <c r="C194" s="267"/>
      <c r="D194" s="268"/>
      <c r="E194" s="20" t="s">
        <v>40</v>
      </c>
      <c r="F194" s="66">
        <f>F193-F192</f>
        <v>-376700</v>
      </c>
      <c r="G194" s="5">
        <v>0</v>
      </c>
      <c r="H194" s="5">
        <v>0</v>
      </c>
      <c r="I194" s="83">
        <f t="shared" si="7"/>
        <v>-376700</v>
      </c>
    </row>
    <row r="195" spans="1:9" ht="18" customHeight="1" x14ac:dyDescent="0.3">
      <c r="A195" s="270"/>
      <c r="B195" s="217" t="s">
        <v>72</v>
      </c>
      <c r="C195" s="244" t="s">
        <v>75</v>
      </c>
      <c r="D195" s="245"/>
      <c r="E195" s="1" t="s">
        <v>38</v>
      </c>
      <c r="F195" s="3"/>
      <c r="G195" s="2">
        <v>0</v>
      </c>
      <c r="H195" s="2">
        <v>0</v>
      </c>
      <c r="I195" s="80">
        <f t="shared" si="7"/>
        <v>0</v>
      </c>
    </row>
    <row r="196" spans="1:9" ht="18" customHeight="1" x14ac:dyDescent="0.3">
      <c r="A196" s="270"/>
      <c r="B196" s="250"/>
      <c r="C196" s="246"/>
      <c r="D196" s="247"/>
      <c r="E196" s="1" t="s">
        <v>39</v>
      </c>
      <c r="F196" s="3"/>
      <c r="G196" s="2">
        <v>0</v>
      </c>
      <c r="H196" s="2">
        <v>0</v>
      </c>
      <c r="I196" s="80">
        <f t="shared" si="7"/>
        <v>0</v>
      </c>
    </row>
    <row r="197" spans="1:9" ht="18" customHeight="1" x14ac:dyDescent="0.3">
      <c r="A197" s="270"/>
      <c r="B197" s="250"/>
      <c r="C197" s="248"/>
      <c r="D197" s="249"/>
      <c r="E197" s="1" t="s">
        <v>40</v>
      </c>
      <c r="F197" s="65">
        <f>F196-F195</f>
        <v>0</v>
      </c>
      <c r="G197" s="2">
        <v>0</v>
      </c>
      <c r="H197" s="2">
        <v>0</v>
      </c>
      <c r="I197" s="81">
        <f t="shared" si="7"/>
        <v>0</v>
      </c>
    </row>
    <row r="198" spans="1:9" ht="18" customHeight="1" x14ac:dyDescent="0.3">
      <c r="A198" s="270"/>
      <c r="B198" s="260" t="s">
        <v>41</v>
      </c>
      <c r="C198" s="261"/>
      <c r="D198" s="262"/>
      <c r="E198" s="20" t="s">
        <v>38</v>
      </c>
      <c r="F198" s="4">
        <f>F195</f>
        <v>0</v>
      </c>
      <c r="G198" s="5">
        <v>0</v>
      </c>
      <c r="H198" s="5">
        <v>0</v>
      </c>
      <c r="I198" s="82">
        <f t="shared" si="7"/>
        <v>0</v>
      </c>
    </row>
    <row r="199" spans="1:9" ht="18" customHeight="1" x14ac:dyDescent="0.3">
      <c r="A199" s="270"/>
      <c r="B199" s="263"/>
      <c r="C199" s="264"/>
      <c r="D199" s="265"/>
      <c r="E199" s="20" t="s">
        <v>39</v>
      </c>
      <c r="F199" s="4">
        <f>F196</f>
        <v>0</v>
      </c>
      <c r="G199" s="5">
        <v>0</v>
      </c>
      <c r="H199" s="5">
        <v>0</v>
      </c>
      <c r="I199" s="82">
        <f t="shared" si="7"/>
        <v>0</v>
      </c>
    </row>
    <row r="200" spans="1:9" ht="18" customHeight="1" x14ac:dyDescent="0.3">
      <c r="A200" s="270"/>
      <c r="B200" s="266"/>
      <c r="C200" s="267"/>
      <c r="D200" s="268"/>
      <c r="E200" s="20" t="s">
        <v>40</v>
      </c>
      <c r="F200" s="66">
        <f>F199-F198</f>
        <v>0</v>
      </c>
      <c r="G200" s="5">
        <v>0</v>
      </c>
      <c r="H200" s="5">
        <v>0</v>
      </c>
      <c r="I200" s="83">
        <f t="shared" si="7"/>
        <v>0</v>
      </c>
    </row>
    <row r="201" spans="1:9" ht="18" customHeight="1" x14ac:dyDescent="0.3">
      <c r="A201" s="270"/>
      <c r="B201" s="217" t="s">
        <v>19</v>
      </c>
      <c r="C201" s="244" t="s">
        <v>50</v>
      </c>
      <c r="D201" s="245"/>
      <c r="E201" s="1" t="s">
        <v>38</v>
      </c>
      <c r="F201" s="3">
        <v>1200000</v>
      </c>
      <c r="G201" s="2">
        <v>0</v>
      </c>
      <c r="H201" s="2">
        <v>0</v>
      </c>
      <c r="I201" s="80">
        <f t="shared" si="7"/>
        <v>1200000</v>
      </c>
    </row>
    <row r="202" spans="1:9" ht="18" customHeight="1" x14ac:dyDescent="0.3">
      <c r="A202" s="270"/>
      <c r="B202" s="250"/>
      <c r="C202" s="246"/>
      <c r="D202" s="247"/>
      <c r="E202" s="1" t="s">
        <v>39</v>
      </c>
      <c r="F202" s="3">
        <v>350000</v>
      </c>
      <c r="G202" s="2">
        <v>0</v>
      </c>
      <c r="H202" s="2">
        <v>0</v>
      </c>
      <c r="I202" s="80">
        <f t="shared" si="7"/>
        <v>350000</v>
      </c>
    </row>
    <row r="203" spans="1:9" ht="18" customHeight="1" x14ac:dyDescent="0.3">
      <c r="A203" s="270"/>
      <c r="B203" s="250"/>
      <c r="C203" s="248"/>
      <c r="D203" s="249"/>
      <c r="E203" s="1" t="s">
        <v>40</v>
      </c>
      <c r="F203" s="65">
        <f>F202-F201</f>
        <v>-850000</v>
      </c>
      <c r="G203" s="2">
        <v>0</v>
      </c>
      <c r="H203" s="2">
        <v>0</v>
      </c>
      <c r="I203" s="81">
        <f t="shared" si="7"/>
        <v>-850000</v>
      </c>
    </row>
    <row r="204" spans="1:9" ht="18" customHeight="1" x14ac:dyDescent="0.3">
      <c r="A204" s="270"/>
      <c r="B204" s="250"/>
      <c r="C204" s="244" t="s">
        <v>56</v>
      </c>
      <c r="D204" s="245"/>
      <c r="E204" s="1" t="s">
        <v>38</v>
      </c>
      <c r="F204" s="3">
        <v>3432000</v>
      </c>
      <c r="G204" s="2">
        <v>0</v>
      </c>
      <c r="H204" s="2">
        <v>0</v>
      </c>
      <c r="I204" s="80">
        <f t="shared" si="7"/>
        <v>3432000</v>
      </c>
    </row>
    <row r="205" spans="1:9" ht="18" customHeight="1" x14ac:dyDescent="0.3">
      <c r="A205" s="270"/>
      <c r="B205" s="250"/>
      <c r="C205" s="246"/>
      <c r="D205" s="247"/>
      <c r="E205" s="1" t="s">
        <v>39</v>
      </c>
      <c r="F205" s="3">
        <v>3356660</v>
      </c>
      <c r="G205" s="2">
        <v>0</v>
      </c>
      <c r="H205" s="2">
        <v>0</v>
      </c>
      <c r="I205" s="80">
        <f t="shared" si="7"/>
        <v>3356660</v>
      </c>
    </row>
    <row r="206" spans="1:9" ht="18" customHeight="1" x14ac:dyDescent="0.3">
      <c r="A206" s="270"/>
      <c r="B206" s="250"/>
      <c r="C206" s="248"/>
      <c r="D206" s="249"/>
      <c r="E206" s="1" t="s">
        <v>40</v>
      </c>
      <c r="F206" s="65">
        <f>F205-F204</f>
        <v>-75340</v>
      </c>
      <c r="G206" s="2">
        <v>0</v>
      </c>
      <c r="H206" s="2">
        <v>0</v>
      </c>
      <c r="I206" s="81">
        <f t="shared" si="7"/>
        <v>-75340</v>
      </c>
    </row>
    <row r="207" spans="1:9" ht="18" customHeight="1" x14ac:dyDescent="0.3">
      <c r="A207" s="270"/>
      <c r="B207" s="260" t="s">
        <v>41</v>
      </c>
      <c r="C207" s="261"/>
      <c r="D207" s="262"/>
      <c r="E207" s="20" t="s">
        <v>38</v>
      </c>
      <c r="F207" s="4">
        <f>F201+F204</f>
        <v>4632000</v>
      </c>
      <c r="G207" s="5">
        <v>0</v>
      </c>
      <c r="H207" s="5">
        <v>0</v>
      </c>
      <c r="I207" s="82">
        <f t="shared" si="7"/>
        <v>4632000</v>
      </c>
    </row>
    <row r="208" spans="1:9" ht="18" customHeight="1" x14ac:dyDescent="0.3">
      <c r="A208" s="270"/>
      <c r="B208" s="263"/>
      <c r="C208" s="264"/>
      <c r="D208" s="265"/>
      <c r="E208" s="20" t="s">
        <v>39</v>
      </c>
      <c r="F208" s="4">
        <f>F202+F205</f>
        <v>3706660</v>
      </c>
      <c r="G208" s="5">
        <v>0</v>
      </c>
      <c r="H208" s="5">
        <v>0</v>
      </c>
      <c r="I208" s="82">
        <f t="shared" si="7"/>
        <v>3706660</v>
      </c>
    </row>
    <row r="209" spans="1:9" ht="18" customHeight="1" x14ac:dyDescent="0.3">
      <c r="A209" s="270"/>
      <c r="B209" s="266"/>
      <c r="C209" s="267"/>
      <c r="D209" s="268"/>
      <c r="E209" s="20" t="s">
        <v>40</v>
      </c>
      <c r="F209" s="66">
        <f>F208-F207</f>
        <v>-925340</v>
      </c>
      <c r="G209" s="5">
        <v>0</v>
      </c>
      <c r="H209" s="5">
        <v>0</v>
      </c>
      <c r="I209" s="83">
        <f t="shared" si="7"/>
        <v>-925340</v>
      </c>
    </row>
    <row r="210" spans="1:9" ht="18" customHeight="1" x14ac:dyDescent="0.3">
      <c r="A210" s="270"/>
      <c r="B210" s="217" t="s">
        <v>25</v>
      </c>
      <c r="C210" s="244" t="s">
        <v>57</v>
      </c>
      <c r="D210" s="245"/>
      <c r="E210" s="1" t="s">
        <v>38</v>
      </c>
      <c r="F210" s="3">
        <v>3422000</v>
      </c>
      <c r="G210" s="2">
        <v>0</v>
      </c>
      <c r="H210" s="2">
        <v>0</v>
      </c>
      <c r="I210" s="80">
        <f t="shared" si="7"/>
        <v>3422000</v>
      </c>
    </row>
    <row r="211" spans="1:9" ht="18" customHeight="1" x14ac:dyDescent="0.3">
      <c r="A211" s="270"/>
      <c r="B211" s="250"/>
      <c r="C211" s="246"/>
      <c r="D211" s="247"/>
      <c r="E211" s="1" t="s">
        <v>39</v>
      </c>
      <c r="F211" s="3">
        <v>3422000</v>
      </c>
      <c r="G211" s="2">
        <v>0</v>
      </c>
      <c r="H211" s="2">
        <v>0</v>
      </c>
      <c r="I211" s="80">
        <f t="shared" si="7"/>
        <v>3422000</v>
      </c>
    </row>
    <row r="212" spans="1:9" ht="18" customHeight="1" x14ac:dyDescent="0.3">
      <c r="A212" s="270"/>
      <c r="B212" s="250"/>
      <c r="C212" s="248"/>
      <c r="D212" s="249"/>
      <c r="E212" s="1" t="s">
        <v>40</v>
      </c>
      <c r="F212" s="65">
        <f>F211-F210</f>
        <v>0</v>
      </c>
      <c r="G212" s="2">
        <v>0</v>
      </c>
      <c r="H212" s="2">
        <v>0</v>
      </c>
      <c r="I212" s="81">
        <f t="shared" si="7"/>
        <v>0</v>
      </c>
    </row>
    <row r="213" spans="1:9" ht="18" customHeight="1" x14ac:dyDescent="0.3">
      <c r="A213" s="270"/>
      <c r="B213" s="250"/>
      <c r="C213" s="244" t="s">
        <v>94</v>
      </c>
      <c r="D213" s="245"/>
      <c r="E213" s="1" t="s">
        <v>38</v>
      </c>
      <c r="F213" s="3">
        <v>822000</v>
      </c>
      <c r="G213" s="2">
        <v>0</v>
      </c>
      <c r="H213" s="2">
        <v>0</v>
      </c>
      <c r="I213" s="80">
        <f t="shared" si="7"/>
        <v>822000</v>
      </c>
    </row>
    <row r="214" spans="1:9" ht="18" customHeight="1" x14ac:dyDescent="0.3">
      <c r="A214" s="270"/>
      <c r="B214" s="250"/>
      <c r="C214" s="246"/>
      <c r="D214" s="247"/>
      <c r="E214" s="1" t="s">
        <v>39</v>
      </c>
      <c r="F214" s="65">
        <v>822000</v>
      </c>
      <c r="G214" s="2">
        <v>0</v>
      </c>
      <c r="H214" s="2">
        <v>0</v>
      </c>
      <c r="I214" s="80">
        <f t="shared" si="7"/>
        <v>822000</v>
      </c>
    </row>
    <row r="215" spans="1:9" ht="18" customHeight="1" x14ac:dyDescent="0.3">
      <c r="A215" s="270"/>
      <c r="B215" s="250"/>
      <c r="C215" s="248"/>
      <c r="D215" s="249"/>
      <c r="E215" s="1" t="s">
        <v>40</v>
      </c>
      <c r="F215" s="65">
        <f>F214-F213</f>
        <v>0</v>
      </c>
      <c r="G215" s="2">
        <v>0</v>
      </c>
      <c r="H215" s="2">
        <v>0</v>
      </c>
      <c r="I215" s="81">
        <f t="shared" si="7"/>
        <v>0</v>
      </c>
    </row>
    <row r="216" spans="1:9" ht="18" customHeight="1" x14ac:dyDescent="0.3">
      <c r="A216" s="270"/>
      <c r="B216" s="250"/>
      <c r="C216" s="244" t="s">
        <v>95</v>
      </c>
      <c r="D216" s="245"/>
      <c r="E216" s="1" t="s">
        <v>38</v>
      </c>
      <c r="F216" s="3">
        <v>1362000</v>
      </c>
      <c r="G216" s="2">
        <v>0</v>
      </c>
      <c r="H216" s="2">
        <v>0</v>
      </c>
      <c r="I216" s="80">
        <f t="shared" si="7"/>
        <v>1362000</v>
      </c>
    </row>
    <row r="217" spans="1:9" ht="18" customHeight="1" x14ac:dyDescent="0.3">
      <c r="A217" s="270"/>
      <c r="B217" s="250"/>
      <c r="C217" s="246"/>
      <c r="D217" s="247"/>
      <c r="E217" s="1" t="s">
        <v>39</v>
      </c>
      <c r="F217" s="3">
        <v>1362000</v>
      </c>
      <c r="G217" s="2">
        <v>0</v>
      </c>
      <c r="H217" s="2">
        <v>0</v>
      </c>
      <c r="I217" s="80">
        <f t="shared" si="7"/>
        <v>1362000</v>
      </c>
    </row>
    <row r="218" spans="1:9" ht="18" customHeight="1" x14ac:dyDescent="0.3">
      <c r="A218" s="270"/>
      <c r="B218" s="250"/>
      <c r="C218" s="248"/>
      <c r="D218" s="249"/>
      <c r="E218" s="1" t="s">
        <v>40</v>
      </c>
      <c r="F218" s="65">
        <f>F217-F216</f>
        <v>0</v>
      </c>
      <c r="G218" s="2">
        <v>0</v>
      </c>
      <c r="H218" s="2">
        <v>0</v>
      </c>
      <c r="I218" s="81">
        <f t="shared" si="7"/>
        <v>0</v>
      </c>
    </row>
    <row r="219" spans="1:9" ht="18" customHeight="1" x14ac:dyDescent="0.3">
      <c r="A219" s="270"/>
      <c r="B219" s="250"/>
      <c r="C219" s="244" t="s">
        <v>65</v>
      </c>
      <c r="D219" s="245"/>
      <c r="E219" s="1" t="s">
        <v>38</v>
      </c>
      <c r="F219" s="3">
        <v>6756000</v>
      </c>
      <c r="G219" s="2">
        <v>0</v>
      </c>
      <c r="H219" s="2">
        <v>0</v>
      </c>
      <c r="I219" s="80">
        <f t="shared" si="7"/>
        <v>6756000</v>
      </c>
    </row>
    <row r="220" spans="1:9" ht="18" customHeight="1" x14ac:dyDescent="0.3">
      <c r="A220" s="270"/>
      <c r="B220" s="250"/>
      <c r="C220" s="246"/>
      <c r="D220" s="247"/>
      <c r="E220" s="1" t="s">
        <v>39</v>
      </c>
      <c r="F220" s="3">
        <v>3244820</v>
      </c>
      <c r="G220" s="2">
        <v>0</v>
      </c>
      <c r="H220" s="2">
        <v>0</v>
      </c>
      <c r="I220" s="80">
        <f t="shared" si="7"/>
        <v>3244820</v>
      </c>
    </row>
    <row r="221" spans="1:9" ht="18" customHeight="1" x14ac:dyDescent="0.3">
      <c r="A221" s="270"/>
      <c r="B221" s="250"/>
      <c r="C221" s="248"/>
      <c r="D221" s="249"/>
      <c r="E221" s="1" t="s">
        <v>40</v>
      </c>
      <c r="F221" s="65">
        <f>F220-F219</f>
        <v>-3511180</v>
      </c>
      <c r="G221" s="2">
        <v>0</v>
      </c>
      <c r="H221" s="2">
        <v>0</v>
      </c>
      <c r="I221" s="81">
        <f t="shared" si="7"/>
        <v>-3511180</v>
      </c>
    </row>
    <row r="222" spans="1:9" ht="18" customHeight="1" x14ac:dyDescent="0.3">
      <c r="A222" s="270"/>
      <c r="B222" s="250"/>
      <c r="C222" s="244" t="s">
        <v>96</v>
      </c>
      <c r="D222" s="245"/>
      <c r="E222" s="1" t="s">
        <v>38</v>
      </c>
      <c r="F222" s="3">
        <v>1923000</v>
      </c>
      <c r="G222" s="2">
        <v>0</v>
      </c>
      <c r="H222" s="2">
        <v>0</v>
      </c>
      <c r="I222" s="80">
        <f t="shared" ref="I222:I224" si="8">F222+G222+H222</f>
        <v>1923000</v>
      </c>
    </row>
    <row r="223" spans="1:9" ht="18" customHeight="1" x14ac:dyDescent="0.3">
      <c r="A223" s="270"/>
      <c r="B223" s="250"/>
      <c r="C223" s="246"/>
      <c r="D223" s="247"/>
      <c r="E223" s="1" t="s">
        <v>39</v>
      </c>
      <c r="F223" s="3">
        <v>0</v>
      </c>
      <c r="G223" s="2">
        <v>0</v>
      </c>
      <c r="H223" s="2">
        <v>0</v>
      </c>
      <c r="I223" s="80">
        <f t="shared" si="8"/>
        <v>0</v>
      </c>
    </row>
    <row r="224" spans="1:9" ht="18" customHeight="1" x14ac:dyDescent="0.3">
      <c r="A224" s="270"/>
      <c r="B224" s="250"/>
      <c r="C224" s="248"/>
      <c r="D224" s="249"/>
      <c r="E224" s="1" t="s">
        <v>40</v>
      </c>
      <c r="F224" s="65">
        <f>F223-F222</f>
        <v>-1923000</v>
      </c>
      <c r="G224" s="2">
        <v>0</v>
      </c>
      <c r="H224" s="2">
        <v>0</v>
      </c>
      <c r="I224" s="81">
        <f t="shared" si="8"/>
        <v>-1923000</v>
      </c>
    </row>
    <row r="225" spans="1:9" ht="18" customHeight="1" x14ac:dyDescent="0.3">
      <c r="A225" s="270"/>
      <c r="B225" s="250"/>
      <c r="C225" s="244" t="s">
        <v>97</v>
      </c>
      <c r="D225" s="245"/>
      <c r="E225" s="1" t="s">
        <v>38</v>
      </c>
      <c r="F225" s="3">
        <v>0</v>
      </c>
      <c r="G225" s="2">
        <v>0</v>
      </c>
      <c r="H225" s="2">
        <v>0</v>
      </c>
      <c r="I225" s="80">
        <f t="shared" ref="I225:I227" si="9">F225+G225+H225</f>
        <v>0</v>
      </c>
    </row>
    <row r="226" spans="1:9" ht="18" customHeight="1" x14ac:dyDescent="0.3">
      <c r="A226" s="270"/>
      <c r="B226" s="250"/>
      <c r="C226" s="246"/>
      <c r="D226" s="247"/>
      <c r="E226" s="1" t="s">
        <v>39</v>
      </c>
      <c r="F226" s="3">
        <v>0</v>
      </c>
      <c r="G226" s="2">
        <v>0</v>
      </c>
      <c r="H226" s="2">
        <v>0</v>
      </c>
      <c r="I226" s="80">
        <f t="shared" si="9"/>
        <v>0</v>
      </c>
    </row>
    <row r="227" spans="1:9" ht="18" customHeight="1" x14ac:dyDescent="0.3">
      <c r="A227" s="270"/>
      <c r="B227" s="250"/>
      <c r="C227" s="248"/>
      <c r="D227" s="249"/>
      <c r="E227" s="1" t="s">
        <v>40</v>
      </c>
      <c r="F227" s="65">
        <f>F226-F225</f>
        <v>0</v>
      </c>
      <c r="G227" s="2">
        <v>0</v>
      </c>
      <c r="H227" s="2">
        <v>0</v>
      </c>
      <c r="I227" s="81">
        <f t="shared" si="9"/>
        <v>0</v>
      </c>
    </row>
    <row r="228" spans="1:9" ht="18" customHeight="1" x14ac:dyDescent="0.3">
      <c r="A228" s="270"/>
      <c r="B228" s="250"/>
      <c r="C228" s="244" t="s">
        <v>98</v>
      </c>
      <c r="D228" s="245"/>
      <c r="E228" s="1" t="s">
        <v>38</v>
      </c>
      <c r="F228" s="3">
        <v>28832000</v>
      </c>
      <c r="G228" s="2">
        <v>0</v>
      </c>
      <c r="H228" s="2">
        <v>0</v>
      </c>
      <c r="I228" s="80">
        <f t="shared" si="7"/>
        <v>28832000</v>
      </c>
    </row>
    <row r="229" spans="1:9" ht="18" customHeight="1" x14ac:dyDescent="0.3">
      <c r="A229" s="270"/>
      <c r="B229" s="250"/>
      <c r="C229" s="246"/>
      <c r="D229" s="247"/>
      <c r="E229" s="1" t="s">
        <v>39</v>
      </c>
      <c r="F229" s="3">
        <v>25631000</v>
      </c>
      <c r="G229" s="2">
        <v>0</v>
      </c>
      <c r="H229" s="2">
        <v>0</v>
      </c>
      <c r="I229" s="80">
        <f t="shared" si="7"/>
        <v>25631000</v>
      </c>
    </row>
    <row r="230" spans="1:9" ht="18" customHeight="1" x14ac:dyDescent="0.3">
      <c r="A230" s="270"/>
      <c r="B230" s="250"/>
      <c r="C230" s="248"/>
      <c r="D230" s="249"/>
      <c r="E230" s="1" t="s">
        <v>40</v>
      </c>
      <c r="F230" s="65">
        <f>F229-F228</f>
        <v>-3201000</v>
      </c>
      <c r="G230" s="2">
        <v>0</v>
      </c>
      <c r="H230" s="2">
        <v>0</v>
      </c>
      <c r="I230" s="81">
        <f t="shared" si="7"/>
        <v>-3201000</v>
      </c>
    </row>
    <row r="231" spans="1:9" ht="18" customHeight="1" x14ac:dyDescent="0.3">
      <c r="A231" s="270"/>
      <c r="B231" s="250"/>
      <c r="C231" s="244" t="s">
        <v>99</v>
      </c>
      <c r="D231" s="245"/>
      <c r="E231" s="1" t="s">
        <v>38</v>
      </c>
      <c r="F231" s="3">
        <v>2853000</v>
      </c>
      <c r="G231" s="2">
        <v>0</v>
      </c>
      <c r="H231" s="2">
        <v>0</v>
      </c>
      <c r="I231" s="80">
        <f t="shared" si="7"/>
        <v>2853000</v>
      </c>
    </row>
    <row r="232" spans="1:9" ht="18" customHeight="1" x14ac:dyDescent="0.3">
      <c r="A232" s="270"/>
      <c r="B232" s="250"/>
      <c r="C232" s="246"/>
      <c r="D232" s="247"/>
      <c r="E232" s="1" t="s">
        <v>39</v>
      </c>
      <c r="F232" s="3">
        <v>156000</v>
      </c>
      <c r="G232" s="2">
        <v>0</v>
      </c>
      <c r="H232" s="2">
        <v>0</v>
      </c>
      <c r="I232" s="80">
        <f t="shared" si="7"/>
        <v>156000</v>
      </c>
    </row>
    <row r="233" spans="1:9" ht="18" customHeight="1" x14ac:dyDescent="0.3">
      <c r="A233" s="270"/>
      <c r="B233" s="250"/>
      <c r="C233" s="248"/>
      <c r="D233" s="249"/>
      <c r="E233" s="1" t="s">
        <v>40</v>
      </c>
      <c r="F233" s="65">
        <f>F232-F231</f>
        <v>-2697000</v>
      </c>
      <c r="G233" s="2">
        <v>0</v>
      </c>
      <c r="H233" s="2">
        <v>0</v>
      </c>
      <c r="I233" s="81">
        <f t="shared" si="7"/>
        <v>-2697000</v>
      </c>
    </row>
    <row r="234" spans="1:9" ht="18" customHeight="1" x14ac:dyDescent="0.3">
      <c r="A234" s="270"/>
      <c r="B234" s="250"/>
      <c r="C234" s="244" t="s">
        <v>100</v>
      </c>
      <c r="D234" s="245"/>
      <c r="E234" s="1" t="s">
        <v>38</v>
      </c>
      <c r="F234" s="3">
        <v>1698000</v>
      </c>
      <c r="G234" s="2">
        <v>0</v>
      </c>
      <c r="H234" s="2">
        <v>0</v>
      </c>
      <c r="I234" s="80">
        <f t="shared" ref="I234:I236" si="10">F234+G234+H234</f>
        <v>1698000</v>
      </c>
    </row>
    <row r="235" spans="1:9" ht="18" customHeight="1" x14ac:dyDescent="0.3">
      <c r="A235" s="270"/>
      <c r="B235" s="250"/>
      <c r="C235" s="246"/>
      <c r="D235" s="247"/>
      <c r="E235" s="1" t="s">
        <v>39</v>
      </c>
      <c r="F235" s="3">
        <v>1698000</v>
      </c>
      <c r="G235" s="2">
        <v>0</v>
      </c>
      <c r="H235" s="2">
        <v>0</v>
      </c>
      <c r="I235" s="80">
        <f t="shared" si="10"/>
        <v>1698000</v>
      </c>
    </row>
    <row r="236" spans="1:9" ht="18" customHeight="1" x14ac:dyDescent="0.3">
      <c r="A236" s="270"/>
      <c r="B236" s="250"/>
      <c r="C236" s="248"/>
      <c r="D236" s="249"/>
      <c r="E236" s="1" t="s">
        <v>40</v>
      </c>
      <c r="F236" s="65">
        <f>F235-F234</f>
        <v>0</v>
      </c>
      <c r="G236" s="2">
        <v>0</v>
      </c>
      <c r="H236" s="2">
        <v>0</v>
      </c>
      <c r="I236" s="81">
        <f t="shared" si="10"/>
        <v>0</v>
      </c>
    </row>
    <row r="237" spans="1:9" ht="18" customHeight="1" x14ac:dyDescent="0.3">
      <c r="A237" s="270"/>
      <c r="B237" s="250"/>
      <c r="C237" s="244" t="s">
        <v>101</v>
      </c>
      <c r="D237" s="245"/>
      <c r="E237" s="1" t="s">
        <v>38</v>
      </c>
      <c r="F237" s="3">
        <v>0</v>
      </c>
      <c r="G237" s="2">
        <v>0</v>
      </c>
      <c r="H237" s="2">
        <v>0</v>
      </c>
      <c r="I237" s="80">
        <f t="shared" si="7"/>
        <v>0</v>
      </c>
    </row>
    <row r="238" spans="1:9" ht="18" customHeight="1" x14ac:dyDescent="0.3">
      <c r="A238" s="270"/>
      <c r="B238" s="250"/>
      <c r="C238" s="246"/>
      <c r="D238" s="247"/>
      <c r="E238" s="1" t="s">
        <v>39</v>
      </c>
      <c r="F238" s="2">
        <v>0</v>
      </c>
      <c r="G238" s="2">
        <v>0</v>
      </c>
      <c r="H238" s="2">
        <v>0</v>
      </c>
      <c r="I238" s="80">
        <f t="shared" si="7"/>
        <v>0</v>
      </c>
    </row>
    <row r="239" spans="1:9" ht="18" customHeight="1" x14ac:dyDescent="0.3">
      <c r="A239" s="270"/>
      <c r="B239" s="250"/>
      <c r="C239" s="248"/>
      <c r="D239" s="249"/>
      <c r="E239" s="1" t="s">
        <v>40</v>
      </c>
      <c r="F239" s="65">
        <f>F238-F237</f>
        <v>0</v>
      </c>
      <c r="G239" s="2">
        <v>0</v>
      </c>
      <c r="H239" s="2">
        <v>0</v>
      </c>
      <c r="I239" s="81">
        <f t="shared" si="7"/>
        <v>0</v>
      </c>
    </row>
    <row r="240" spans="1:9" ht="18" customHeight="1" x14ac:dyDescent="0.3">
      <c r="A240" s="270"/>
      <c r="B240" s="250"/>
      <c r="C240" s="244" t="s">
        <v>102</v>
      </c>
      <c r="D240" s="245"/>
      <c r="E240" s="1" t="s">
        <v>38</v>
      </c>
      <c r="F240" s="3">
        <v>3030000</v>
      </c>
      <c r="G240" s="2">
        <v>0</v>
      </c>
      <c r="H240" s="2">
        <v>0</v>
      </c>
      <c r="I240" s="80">
        <f t="shared" si="7"/>
        <v>3030000</v>
      </c>
    </row>
    <row r="241" spans="1:9" ht="18" customHeight="1" x14ac:dyDescent="0.3">
      <c r="A241" s="270"/>
      <c r="B241" s="250"/>
      <c r="C241" s="246"/>
      <c r="D241" s="247"/>
      <c r="E241" s="1" t="s">
        <v>39</v>
      </c>
      <c r="F241" s="3">
        <v>3030000</v>
      </c>
      <c r="G241" s="2">
        <v>0</v>
      </c>
      <c r="H241" s="2">
        <v>0</v>
      </c>
      <c r="I241" s="80">
        <f t="shared" ref="I241:I287" si="11">F241+G241+H241</f>
        <v>3030000</v>
      </c>
    </row>
    <row r="242" spans="1:9" ht="18" customHeight="1" x14ac:dyDescent="0.3">
      <c r="A242" s="270"/>
      <c r="B242" s="250"/>
      <c r="C242" s="248"/>
      <c r="D242" s="249"/>
      <c r="E242" s="1" t="s">
        <v>40</v>
      </c>
      <c r="F242" s="65">
        <f>F241-F240</f>
        <v>0</v>
      </c>
      <c r="G242" s="2">
        <v>0</v>
      </c>
      <c r="H242" s="2">
        <v>0</v>
      </c>
      <c r="I242" s="81">
        <f t="shared" si="11"/>
        <v>0</v>
      </c>
    </row>
    <row r="243" spans="1:9" ht="18" customHeight="1" x14ac:dyDescent="0.3">
      <c r="A243" s="270"/>
      <c r="B243" s="250"/>
      <c r="C243" s="244" t="s">
        <v>103</v>
      </c>
      <c r="D243" s="245"/>
      <c r="E243" s="1" t="s">
        <v>38</v>
      </c>
      <c r="F243" s="3">
        <v>200000</v>
      </c>
      <c r="G243" s="2">
        <v>0</v>
      </c>
      <c r="H243" s="2">
        <v>0</v>
      </c>
      <c r="I243" s="80">
        <f t="shared" si="11"/>
        <v>200000</v>
      </c>
    </row>
    <row r="244" spans="1:9" ht="18" customHeight="1" x14ac:dyDescent="0.3">
      <c r="A244" s="270"/>
      <c r="B244" s="250"/>
      <c r="C244" s="246"/>
      <c r="D244" s="247"/>
      <c r="E244" s="1" t="s">
        <v>39</v>
      </c>
      <c r="F244" s="3">
        <v>200000</v>
      </c>
      <c r="G244" s="2">
        <v>0</v>
      </c>
      <c r="H244" s="2">
        <v>0</v>
      </c>
      <c r="I244" s="80">
        <f t="shared" si="11"/>
        <v>200000</v>
      </c>
    </row>
    <row r="245" spans="1:9" ht="18" customHeight="1" x14ac:dyDescent="0.3">
      <c r="A245" s="270"/>
      <c r="B245" s="250"/>
      <c r="C245" s="248"/>
      <c r="D245" s="249"/>
      <c r="E245" s="1" t="s">
        <v>40</v>
      </c>
      <c r="F245" s="65">
        <f>F244-F243</f>
        <v>0</v>
      </c>
      <c r="G245" s="2">
        <v>0</v>
      </c>
      <c r="H245" s="2">
        <v>0</v>
      </c>
      <c r="I245" s="81">
        <f t="shared" si="11"/>
        <v>0</v>
      </c>
    </row>
    <row r="246" spans="1:9" ht="18" customHeight="1" x14ac:dyDescent="0.3">
      <c r="A246" s="270"/>
      <c r="B246" s="250"/>
      <c r="C246" s="244" t="s">
        <v>104</v>
      </c>
      <c r="D246" s="245"/>
      <c r="E246" s="1" t="s">
        <v>38</v>
      </c>
      <c r="F246" s="3">
        <v>2000000</v>
      </c>
      <c r="G246" s="2">
        <v>0</v>
      </c>
      <c r="H246" s="2">
        <v>0</v>
      </c>
      <c r="I246" s="80">
        <f t="shared" ref="I246:I248" si="12">F246+G246+H246</f>
        <v>2000000</v>
      </c>
    </row>
    <row r="247" spans="1:9" ht="18" customHeight="1" x14ac:dyDescent="0.3">
      <c r="A247" s="270"/>
      <c r="B247" s="250"/>
      <c r="C247" s="246"/>
      <c r="D247" s="247"/>
      <c r="E247" s="1" t="s">
        <v>39</v>
      </c>
      <c r="F247" s="3">
        <v>2000000</v>
      </c>
      <c r="G247" s="2">
        <v>0</v>
      </c>
      <c r="H247" s="2">
        <v>0</v>
      </c>
      <c r="I247" s="80">
        <f t="shared" si="12"/>
        <v>2000000</v>
      </c>
    </row>
    <row r="248" spans="1:9" ht="18" customHeight="1" x14ac:dyDescent="0.3">
      <c r="A248" s="270"/>
      <c r="B248" s="216"/>
      <c r="C248" s="248"/>
      <c r="D248" s="249"/>
      <c r="E248" s="1" t="s">
        <v>40</v>
      </c>
      <c r="F248" s="65">
        <f>F247-F246</f>
        <v>0</v>
      </c>
      <c r="G248" s="2">
        <v>0</v>
      </c>
      <c r="H248" s="2">
        <v>0</v>
      </c>
      <c r="I248" s="81">
        <f t="shared" si="12"/>
        <v>0</v>
      </c>
    </row>
    <row r="249" spans="1:9" ht="18" customHeight="1" x14ac:dyDescent="0.3">
      <c r="A249" s="270"/>
      <c r="B249" s="260" t="s">
        <v>41</v>
      </c>
      <c r="C249" s="261"/>
      <c r="D249" s="262"/>
      <c r="E249" s="20" t="s">
        <v>38</v>
      </c>
      <c r="F249" s="4">
        <f>F210+F213+F216+F219+F222+F225+F228+F231+F234+F237+F240+F243+F246</f>
        <v>52898000</v>
      </c>
      <c r="G249" s="5">
        <v>0</v>
      </c>
      <c r="H249" s="5">
        <v>0</v>
      </c>
      <c r="I249" s="82">
        <f t="shared" si="11"/>
        <v>52898000</v>
      </c>
    </row>
    <row r="250" spans="1:9" ht="18" customHeight="1" x14ac:dyDescent="0.3">
      <c r="A250" s="270"/>
      <c r="B250" s="263"/>
      <c r="C250" s="264"/>
      <c r="D250" s="265"/>
      <c r="E250" s="20" t="s">
        <v>39</v>
      </c>
      <c r="F250" s="4">
        <f>F211+F214+F217+F220+F223+F226+F229+F232+F235+F238+F241+F244+F247</f>
        <v>41565820</v>
      </c>
      <c r="G250" s="5">
        <v>0</v>
      </c>
      <c r="H250" s="5">
        <v>0</v>
      </c>
      <c r="I250" s="82">
        <f t="shared" si="11"/>
        <v>41565820</v>
      </c>
    </row>
    <row r="251" spans="1:9" ht="18" customHeight="1" thickBot="1" x14ac:dyDescent="0.35">
      <c r="A251" s="271"/>
      <c r="B251" s="263"/>
      <c r="C251" s="264"/>
      <c r="D251" s="265"/>
      <c r="E251" s="106" t="s">
        <v>40</v>
      </c>
      <c r="F251" s="100">
        <f>F250-F249</f>
        <v>-11332180</v>
      </c>
      <c r="G251" s="99">
        <v>0</v>
      </c>
      <c r="H251" s="99">
        <v>0</v>
      </c>
      <c r="I251" s="120">
        <f t="shared" si="11"/>
        <v>-11332180</v>
      </c>
    </row>
    <row r="252" spans="1:9" ht="18" customHeight="1" x14ac:dyDescent="0.3">
      <c r="A252" s="278" t="s">
        <v>155</v>
      </c>
      <c r="B252" s="279"/>
      <c r="C252" s="279"/>
      <c r="D252" s="280"/>
      <c r="E252" s="70" t="s">
        <v>38</v>
      </c>
      <c r="F252" s="71">
        <f>F192+F198+F207+F249</f>
        <v>98950000</v>
      </c>
      <c r="G252" s="103">
        <v>0</v>
      </c>
      <c r="H252" s="103">
        <v>0</v>
      </c>
      <c r="I252" s="73">
        <f t="shared" si="11"/>
        <v>98950000</v>
      </c>
    </row>
    <row r="253" spans="1:9" ht="18" customHeight="1" x14ac:dyDescent="0.3">
      <c r="A253" s="281"/>
      <c r="B253" s="282"/>
      <c r="C253" s="282"/>
      <c r="D253" s="283"/>
      <c r="E253" s="67" t="s">
        <v>39</v>
      </c>
      <c r="F253" s="68">
        <f>F193+F199+F208+F250</f>
        <v>86315780</v>
      </c>
      <c r="G253" s="104">
        <v>0</v>
      </c>
      <c r="H253" s="104">
        <v>0</v>
      </c>
      <c r="I253" s="74">
        <f t="shared" si="11"/>
        <v>86315780</v>
      </c>
    </row>
    <row r="254" spans="1:9" ht="18" customHeight="1" thickBot="1" x14ac:dyDescent="0.35">
      <c r="A254" s="284"/>
      <c r="B254" s="285"/>
      <c r="C254" s="285"/>
      <c r="D254" s="286"/>
      <c r="E254" s="75" t="s">
        <v>40</v>
      </c>
      <c r="F254" s="76">
        <f>F253-F252</f>
        <v>-12634220</v>
      </c>
      <c r="G254" s="105">
        <v>0</v>
      </c>
      <c r="H254" s="105">
        <v>0</v>
      </c>
      <c r="I254" s="78">
        <f t="shared" si="11"/>
        <v>-12634220</v>
      </c>
    </row>
    <row r="255" spans="1:9" ht="18" customHeight="1" x14ac:dyDescent="0.3">
      <c r="A255" s="292" t="s">
        <v>106</v>
      </c>
      <c r="B255" s="293" t="s">
        <v>144</v>
      </c>
      <c r="C255" s="246" t="s">
        <v>25</v>
      </c>
      <c r="D255" s="247"/>
      <c r="E255" s="89" t="s">
        <v>38</v>
      </c>
      <c r="F255" s="3">
        <v>17130000</v>
      </c>
      <c r="G255" s="90">
        <v>0</v>
      </c>
      <c r="H255" s="90">
        <v>0</v>
      </c>
      <c r="I255" s="80">
        <f t="shared" si="11"/>
        <v>17130000</v>
      </c>
    </row>
    <row r="256" spans="1:9" ht="18" customHeight="1" x14ac:dyDescent="0.3">
      <c r="A256" s="270"/>
      <c r="B256" s="250"/>
      <c r="C256" s="246"/>
      <c r="D256" s="247"/>
      <c r="E256" s="1" t="s">
        <v>39</v>
      </c>
      <c r="F256" s="3">
        <v>17130000</v>
      </c>
      <c r="G256" s="2">
        <v>0</v>
      </c>
      <c r="H256" s="2">
        <v>0</v>
      </c>
      <c r="I256" s="80">
        <f t="shared" si="11"/>
        <v>17130000</v>
      </c>
    </row>
    <row r="257" spans="1:9" ht="18" customHeight="1" x14ac:dyDescent="0.3">
      <c r="A257" s="270"/>
      <c r="B257" s="250"/>
      <c r="C257" s="248"/>
      <c r="D257" s="249"/>
      <c r="E257" s="1" t="s">
        <v>40</v>
      </c>
      <c r="F257" s="65">
        <f>F256-F255</f>
        <v>0</v>
      </c>
      <c r="G257" s="2">
        <v>0</v>
      </c>
      <c r="H257" s="2">
        <v>0</v>
      </c>
      <c r="I257" s="81">
        <f t="shared" si="11"/>
        <v>0</v>
      </c>
    </row>
    <row r="258" spans="1:9" ht="18" customHeight="1" x14ac:dyDescent="0.3">
      <c r="A258" s="270"/>
      <c r="B258" s="250"/>
      <c r="C258" s="244" t="s">
        <v>19</v>
      </c>
      <c r="D258" s="245"/>
      <c r="E258" s="1" t="s">
        <v>38</v>
      </c>
      <c r="F258" s="3">
        <v>6390000</v>
      </c>
      <c r="G258" s="2">
        <v>0</v>
      </c>
      <c r="H258" s="2">
        <v>0</v>
      </c>
      <c r="I258" s="80">
        <f t="shared" si="11"/>
        <v>6390000</v>
      </c>
    </row>
    <row r="259" spans="1:9" ht="18" customHeight="1" x14ac:dyDescent="0.3">
      <c r="A259" s="270"/>
      <c r="B259" s="250"/>
      <c r="C259" s="246"/>
      <c r="D259" s="247"/>
      <c r="E259" s="1" t="s">
        <v>39</v>
      </c>
      <c r="F259" s="3">
        <v>6390000</v>
      </c>
      <c r="G259" s="2">
        <v>0</v>
      </c>
      <c r="H259" s="2">
        <v>0</v>
      </c>
      <c r="I259" s="80">
        <f t="shared" si="11"/>
        <v>6390000</v>
      </c>
    </row>
    <row r="260" spans="1:9" ht="18" customHeight="1" x14ac:dyDescent="0.3">
      <c r="A260" s="270"/>
      <c r="B260" s="216"/>
      <c r="C260" s="248"/>
      <c r="D260" s="249"/>
      <c r="E260" s="1" t="s">
        <v>40</v>
      </c>
      <c r="F260" s="65">
        <f>F259-F258</f>
        <v>0</v>
      </c>
      <c r="G260" s="2">
        <v>0</v>
      </c>
      <c r="H260" s="2">
        <v>0</v>
      </c>
      <c r="I260" s="81">
        <f t="shared" si="11"/>
        <v>0</v>
      </c>
    </row>
    <row r="261" spans="1:9" ht="18" customHeight="1" x14ac:dyDescent="0.3">
      <c r="A261" s="270"/>
      <c r="B261" s="260" t="s">
        <v>41</v>
      </c>
      <c r="C261" s="261"/>
      <c r="D261" s="262"/>
      <c r="E261" s="20" t="s">
        <v>38</v>
      </c>
      <c r="F261" s="4">
        <f>F255+F258</f>
        <v>23520000</v>
      </c>
      <c r="G261" s="5">
        <v>0</v>
      </c>
      <c r="H261" s="5">
        <v>0</v>
      </c>
      <c r="I261" s="82">
        <f t="shared" si="11"/>
        <v>23520000</v>
      </c>
    </row>
    <row r="262" spans="1:9" ht="18" customHeight="1" x14ac:dyDescent="0.3">
      <c r="A262" s="270"/>
      <c r="B262" s="263"/>
      <c r="C262" s="264"/>
      <c r="D262" s="265"/>
      <c r="E262" s="20" t="s">
        <v>39</v>
      </c>
      <c r="F262" s="4">
        <f>F256+F259</f>
        <v>23520000</v>
      </c>
      <c r="G262" s="5">
        <v>0</v>
      </c>
      <c r="H262" s="5">
        <v>0</v>
      </c>
      <c r="I262" s="82">
        <f t="shared" si="11"/>
        <v>23520000</v>
      </c>
    </row>
    <row r="263" spans="1:9" ht="18" customHeight="1" x14ac:dyDescent="0.3">
      <c r="A263" s="270"/>
      <c r="B263" s="266"/>
      <c r="C263" s="267"/>
      <c r="D263" s="268"/>
      <c r="E263" s="20" t="s">
        <v>40</v>
      </c>
      <c r="F263" s="66">
        <f>F262-F261</f>
        <v>0</v>
      </c>
      <c r="G263" s="5">
        <v>0</v>
      </c>
      <c r="H263" s="5">
        <v>0</v>
      </c>
      <c r="I263" s="83">
        <f t="shared" si="11"/>
        <v>0</v>
      </c>
    </row>
    <row r="264" spans="1:9" ht="18" customHeight="1" x14ac:dyDescent="0.3">
      <c r="A264" s="270"/>
      <c r="B264" s="217" t="s">
        <v>145</v>
      </c>
      <c r="C264" s="244" t="s">
        <v>25</v>
      </c>
      <c r="D264" s="245"/>
      <c r="E264" s="1" t="s">
        <v>38</v>
      </c>
      <c r="F264" s="3">
        <v>7000000</v>
      </c>
      <c r="G264" s="2">
        <v>0</v>
      </c>
      <c r="H264" s="2">
        <v>0</v>
      </c>
      <c r="I264" s="80">
        <f t="shared" si="11"/>
        <v>7000000</v>
      </c>
    </row>
    <row r="265" spans="1:9" ht="18" customHeight="1" x14ac:dyDescent="0.3">
      <c r="A265" s="270"/>
      <c r="B265" s="250"/>
      <c r="C265" s="246"/>
      <c r="D265" s="247"/>
      <c r="E265" s="1" t="s">
        <v>39</v>
      </c>
      <c r="F265" s="3">
        <v>7000000</v>
      </c>
      <c r="G265" s="2">
        <v>0</v>
      </c>
      <c r="H265" s="2">
        <v>0</v>
      </c>
      <c r="I265" s="80">
        <f t="shared" si="11"/>
        <v>7000000</v>
      </c>
    </row>
    <row r="266" spans="1:9" ht="18" customHeight="1" x14ac:dyDescent="0.3">
      <c r="A266" s="270"/>
      <c r="B266" s="216"/>
      <c r="C266" s="248"/>
      <c r="D266" s="249"/>
      <c r="E266" s="1" t="s">
        <v>40</v>
      </c>
      <c r="F266" s="65">
        <f>F265-F264</f>
        <v>0</v>
      </c>
      <c r="G266" s="2">
        <v>0</v>
      </c>
      <c r="H266" s="2">
        <v>0</v>
      </c>
      <c r="I266" s="81">
        <f t="shared" si="11"/>
        <v>0</v>
      </c>
    </row>
    <row r="267" spans="1:9" ht="18" customHeight="1" x14ac:dyDescent="0.3">
      <c r="A267" s="270"/>
      <c r="B267" s="217" t="s">
        <v>146</v>
      </c>
      <c r="C267" s="244" t="s">
        <v>25</v>
      </c>
      <c r="D267" s="245"/>
      <c r="E267" s="1" t="s">
        <v>38</v>
      </c>
      <c r="F267" s="3">
        <v>16000000</v>
      </c>
      <c r="G267" s="2">
        <v>0</v>
      </c>
      <c r="H267" s="2">
        <v>0</v>
      </c>
      <c r="I267" s="80">
        <f t="shared" si="11"/>
        <v>16000000</v>
      </c>
    </row>
    <row r="268" spans="1:9" ht="18" customHeight="1" x14ac:dyDescent="0.3">
      <c r="A268" s="270"/>
      <c r="B268" s="250"/>
      <c r="C268" s="246"/>
      <c r="D268" s="247"/>
      <c r="E268" s="1" t="s">
        <v>39</v>
      </c>
      <c r="F268" s="3">
        <v>13347790</v>
      </c>
      <c r="G268" s="2">
        <v>0</v>
      </c>
      <c r="H268" s="2">
        <v>0</v>
      </c>
      <c r="I268" s="80">
        <f t="shared" si="11"/>
        <v>13347790</v>
      </c>
    </row>
    <row r="269" spans="1:9" ht="18" customHeight="1" x14ac:dyDescent="0.3">
      <c r="A269" s="270"/>
      <c r="B269" s="216"/>
      <c r="C269" s="248"/>
      <c r="D269" s="249"/>
      <c r="E269" s="1" t="s">
        <v>40</v>
      </c>
      <c r="F269" s="65">
        <f>F268-F267</f>
        <v>-2652210</v>
      </c>
      <c r="G269" s="2">
        <v>0</v>
      </c>
      <c r="H269" s="2">
        <v>0</v>
      </c>
      <c r="I269" s="81">
        <f t="shared" si="11"/>
        <v>-2652210</v>
      </c>
    </row>
    <row r="270" spans="1:9" ht="18" customHeight="1" x14ac:dyDescent="0.3">
      <c r="A270" s="270"/>
      <c r="B270" s="217" t="s">
        <v>147</v>
      </c>
      <c r="C270" s="244" t="s">
        <v>25</v>
      </c>
      <c r="D270" s="245"/>
      <c r="E270" s="1" t="s">
        <v>38</v>
      </c>
      <c r="F270" s="3">
        <v>11667000</v>
      </c>
      <c r="G270" s="2">
        <v>0</v>
      </c>
      <c r="H270" s="2">
        <v>0</v>
      </c>
      <c r="I270" s="80">
        <f t="shared" si="11"/>
        <v>11667000</v>
      </c>
    </row>
    <row r="271" spans="1:9" ht="18" customHeight="1" x14ac:dyDescent="0.3">
      <c r="A271" s="270"/>
      <c r="B271" s="250"/>
      <c r="C271" s="246"/>
      <c r="D271" s="247"/>
      <c r="E271" s="1" t="s">
        <v>39</v>
      </c>
      <c r="F271" s="3">
        <v>11667000</v>
      </c>
      <c r="G271" s="2">
        <v>0</v>
      </c>
      <c r="H271" s="2">
        <v>0</v>
      </c>
      <c r="I271" s="80">
        <f t="shared" si="11"/>
        <v>11667000</v>
      </c>
    </row>
    <row r="272" spans="1:9" ht="18" customHeight="1" x14ac:dyDescent="0.3">
      <c r="A272" s="270"/>
      <c r="B272" s="216"/>
      <c r="C272" s="248"/>
      <c r="D272" s="249"/>
      <c r="E272" s="1" t="s">
        <v>40</v>
      </c>
      <c r="F272" s="65">
        <f>F271-F270</f>
        <v>0</v>
      </c>
      <c r="G272" s="2">
        <v>0</v>
      </c>
      <c r="H272" s="2">
        <v>0</v>
      </c>
      <c r="I272" s="81">
        <f t="shared" si="11"/>
        <v>0</v>
      </c>
    </row>
    <row r="273" spans="1:9" ht="18" customHeight="1" x14ac:dyDescent="0.3">
      <c r="A273" s="270"/>
      <c r="B273" s="217" t="s">
        <v>148</v>
      </c>
      <c r="C273" s="244" t="s">
        <v>25</v>
      </c>
      <c r="D273" s="245"/>
      <c r="E273" s="1" t="s">
        <v>38</v>
      </c>
      <c r="F273" s="3">
        <v>6000000</v>
      </c>
      <c r="G273" s="2">
        <v>0</v>
      </c>
      <c r="H273" s="2">
        <v>0</v>
      </c>
      <c r="I273" s="80">
        <f t="shared" si="11"/>
        <v>6000000</v>
      </c>
    </row>
    <row r="274" spans="1:9" ht="18" customHeight="1" x14ac:dyDescent="0.3">
      <c r="A274" s="270"/>
      <c r="B274" s="250"/>
      <c r="C274" s="246"/>
      <c r="D274" s="247"/>
      <c r="E274" s="1" t="s">
        <v>39</v>
      </c>
      <c r="F274" s="3">
        <v>6000000</v>
      </c>
      <c r="G274" s="2">
        <v>0</v>
      </c>
      <c r="H274" s="2">
        <v>0</v>
      </c>
      <c r="I274" s="80">
        <f t="shared" si="11"/>
        <v>6000000</v>
      </c>
    </row>
    <row r="275" spans="1:9" ht="18" customHeight="1" x14ac:dyDescent="0.3">
      <c r="A275" s="270"/>
      <c r="B275" s="216"/>
      <c r="C275" s="248"/>
      <c r="D275" s="249"/>
      <c r="E275" s="1" t="s">
        <v>40</v>
      </c>
      <c r="F275" s="65">
        <f>F274-F273</f>
        <v>0</v>
      </c>
      <c r="G275" s="2">
        <v>0</v>
      </c>
      <c r="H275" s="2">
        <v>0</v>
      </c>
      <c r="I275" s="81">
        <f t="shared" si="11"/>
        <v>0</v>
      </c>
    </row>
    <row r="276" spans="1:9" ht="18" customHeight="1" x14ac:dyDescent="0.3">
      <c r="A276" s="270"/>
      <c r="B276" s="217" t="s">
        <v>149</v>
      </c>
      <c r="C276" s="244" t="s">
        <v>25</v>
      </c>
      <c r="D276" s="245"/>
      <c r="E276" s="1" t="s">
        <v>38</v>
      </c>
      <c r="F276" s="3">
        <v>3000000</v>
      </c>
      <c r="G276" s="2">
        <v>0</v>
      </c>
      <c r="H276" s="2">
        <v>0</v>
      </c>
      <c r="I276" s="80">
        <f t="shared" si="11"/>
        <v>3000000</v>
      </c>
    </row>
    <row r="277" spans="1:9" ht="18" customHeight="1" x14ac:dyDescent="0.3">
      <c r="A277" s="270"/>
      <c r="B277" s="250"/>
      <c r="C277" s="246"/>
      <c r="D277" s="247"/>
      <c r="E277" s="1" t="s">
        <v>39</v>
      </c>
      <c r="F277" s="3">
        <v>3000000</v>
      </c>
      <c r="G277" s="2">
        <v>0</v>
      </c>
      <c r="H277" s="2">
        <v>0</v>
      </c>
      <c r="I277" s="80">
        <f t="shared" si="11"/>
        <v>3000000</v>
      </c>
    </row>
    <row r="278" spans="1:9" ht="18" customHeight="1" x14ac:dyDescent="0.3">
      <c r="A278" s="270"/>
      <c r="B278" s="216"/>
      <c r="C278" s="248"/>
      <c r="D278" s="249"/>
      <c r="E278" s="1" t="s">
        <v>40</v>
      </c>
      <c r="F278" s="65">
        <f>F277-F276</f>
        <v>0</v>
      </c>
      <c r="G278" s="2">
        <v>0</v>
      </c>
      <c r="H278" s="2">
        <v>0</v>
      </c>
      <c r="I278" s="81">
        <f t="shared" si="11"/>
        <v>0</v>
      </c>
    </row>
    <row r="279" spans="1:9" ht="18" customHeight="1" x14ac:dyDescent="0.3">
      <c r="A279" s="270"/>
      <c r="B279" s="217" t="s">
        <v>150</v>
      </c>
      <c r="C279" s="244" t="s">
        <v>25</v>
      </c>
      <c r="D279" s="245"/>
      <c r="E279" s="1" t="s">
        <v>38</v>
      </c>
      <c r="F279" s="3">
        <v>8280000</v>
      </c>
      <c r="G279" s="2">
        <v>0</v>
      </c>
      <c r="H279" s="2">
        <v>0</v>
      </c>
      <c r="I279" s="80">
        <f t="shared" si="11"/>
        <v>8280000</v>
      </c>
    </row>
    <row r="280" spans="1:9" ht="18" customHeight="1" x14ac:dyDescent="0.3">
      <c r="A280" s="270"/>
      <c r="B280" s="250"/>
      <c r="C280" s="246"/>
      <c r="D280" s="247"/>
      <c r="E280" s="1" t="s">
        <v>39</v>
      </c>
      <c r="F280" s="3">
        <v>8280000</v>
      </c>
      <c r="G280" s="2">
        <v>0</v>
      </c>
      <c r="H280" s="2">
        <v>0</v>
      </c>
      <c r="I280" s="80">
        <f t="shared" si="11"/>
        <v>8280000</v>
      </c>
    </row>
    <row r="281" spans="1:9" ht="18" customHeight="1" x14ac:dyDescent="0.3">
      <c r="A281" s="270"/>
      <c r="B281" s="216"/>
      <c r="C281" s="248"/>
      <c r="D281" s="249"/>
      <c r="E281" s="1" t="s">
        <v>40</v>
      </c>
      <c r="F281" s="65">
        <f>F280-F279</f>
        <v>0</v>
      </c>
      <c r="G281" s="2">
        <v>0</v>
      </c>
      <c r="H281" s="2">
        <v>0</v>
      </c>
      <c r="I281" s="81">
        <f t="shared" si="11"/>
        <v>0</v>
      </c>
    </row>
    <row r="282" spans="1:9" ht="18" customHeight="1" x14ac:dyDescent="0.3">
      <c r="A282" s="270"/>
      <c r="B282" s="217" t="s">
        <v>151</v>
      </c>
      <c r="C282" s="244" t="s">
        <v>25</v>
      </c>
      <c r="D282" s="245"/>
      <c r="E282" s="1" t="s">
        <v>38</v>
      </c>
      <c r="F282" s="3">
        <v>12000000</v>
      </c>
      <c r="G282" s="2">
        <v>0</v>
      </c>
      <c r="H282" s="2">
        <v>0</v>
      </c>
      <c r="I282" s="80">
        <f t="shared" si="11"/>
        <v>12000000</v>
      </c>
    </row>
    <row r="283" spans="1:9" ht="18" customHeight="1" x14ac:dyDescent="0.3">
      <c r="A283" s="270"/>
      <c r="B283" s="250"/>
      <c r="C283" s="246"/>
      <c r="D283" s="247"/>
      <c r="E283" s="1" t="s">
        <v>39</v>
      </c>
      <c r="F283" s="3">
        <v>12000000</v>
      </c>
      <c r="G283" s="2">
        <v>0</v>
      </c>
      <c r="H283" s="2">
        <v>0</v>
      </c>
      <c r="I283" s="80">
        <f t="shared" si="11"/>
        <v>12000000</v>
      </c>
    </row>
    <row r="284" spans="1:9" ht="18" customHeight="1" x14ac:dyDescent="0.3">
      <c r="A284" s="270"/>
      <c r="B284" s="216"/>
      <c r="C284" s="248"/>
      <c r="D284" s="249"/>
      <c r="E284" s="1" t="s">
        <v>40</v>
      </c>
      <c r="F284" s="65">
        <f>F283-F282</f>
        <v>0</v>
      </c>
      <c r="G284" s="2">
        <v>0</v>
      </c>
      <c r="H284" s="2">
        <v>0</v>
      </c>
      <c r="I284" s="81">
        <f t="shared" si="11"/>
        <v>0</v>
      </c>
    </row>
    <row r="285" spans="1:9" ht="18" customHeight="1" x14ac:dyDescent="0.3">
      <c r="A285" s="270"/>
      <c r="B285" s="217" t="s">
        <v>152</v>
      </c>
      <c r="C285" s="244" t="s">
        <v>25</v>
      </c>
      <c r="D285" s="245"/>
      <c r="E285" s="1" t="s">
        <v>38</v>
      </c>
      <c r="F285" s="3">
        <v>6800000</v>
      </c>
      <c r="G285" s="2">
        <v>0</v>
      </c>
      <c r="H285" s="2">
        <v>0</v>
      </c>
      <c r="I285" s="80">
        <f t="shared" si="11"/>
        <v>6800000</v>
      </c>
    </row>
    <row r="286" spans="1:9" ht="18" customHeight="1" x14ac:dyDescent="0.3">
      <c r="A286" s="270"/>
      <c r="B286" s="250"/>
      <c r="C286" s="246"/>
      <c r="D286" s="247"/>
      <c r="E286" s="1" t="s">
        <v>39</v>
      </c>
      <c r="F286" s="3">
        <v>6776600</v>
      </c>
      <c r="G286" s="2">
        <v>0</v>
      </c>
      <c r="H286" s="2">
        <v>0</v>
      </c>
      <c r="I286" s="80">
        <f t="shared" si="11"/>
        <v>6776600</v>
      </c>
    </row>
    <row r="287" spans="1:9" ht="18" customHeight="1" thickBot="1" x14ac:dyDescent="0.35">
      <c r="A287" s="271"/>
      <c r="B287" s="250"/>
      <c r="C287" s="246"/>
      <c r="D287" s="247"/>
      <c r="E287" s="88" t="s">
        <v>40</v>
      </c>
      <c r="F287" s="110">
        <f>F286-F285</f>
        <v>-23400</v>
      </c>
      <c r="G287" s="91">
        <v>0</v>
      </c>
      <c r="H287" s="91">
        <v>0</v>
      </c>
      <c r="I287" s="121">
        <f t="shared" si="11"/>
        <v>-23400</v>
      </c>
    </row>
    <row r="288" spans="1:9" ht="18" customHeight="1" x14ac:dyDescent="0.3">
      <c r="A288" s="278" t="s">
        <v>162</v>
      </c>
      <c r="B288" s="279"/>
      <c r="C288" s="279"/>
      <c r="D288" s="280"/>
      <c r="E288" s="70" t="s">
        <v>38</v>
      </c>
      <c r="F288" s="71">
        <f>F261+F264+F267+F270+F273+F276+F279+F282+F285</f>
        <v>94267000</v>
      </c>
      <c r="G288" s="72">
        <v>0</v>
      </c>
      <c r="H288" s="72">
        <v>0</v>
      </c>
      <c r="I288" s="73">
        <f t="shared" ref="I288:I299" si="13">F288+G288+H288</f>
        <v>94267000</v>
      </c>
    </row>
    <row r="289" spans="1:9" ht="18" customHeight="1" x14ac:dyDescent="0.3">
      <c r="A289" s="281"/>
      <c r="B289" s="282"/>
      <c r="C289" s="282"/>
      <c r="D289" s="283"/>
      <c r="E289" s="67" t="s">
        <v>39</v>
      </c>
      <c r="F289" s="68">
        <f>F262+F265+F268+F271+F274+F277+F280+F283+F286</f>
        <v>91591390</v>
      </c>
      <c r="G289" s="69">
        <v>0</v>
      </c>
      <c r="H289" s="69">
        <v>0</v>
      </c>
      <c r="I289" s="74">
        <f t="shared" si="13"/>
        <v>91591390</v>
      </c>
    </row>
    <row r="290" spans="1:9" ht="18" customHeight="1" thickBot="1" x14ac:dyDescent="0.35">
      <c r="A290" s="284"/>
      <c r="B290" s="285"/>
      <c r="C290" s="285"/>
      <c r="D290" s="286"/>
      <c r="E290" s="75" t="s">
        <v>40</v>
      </c>
      <c r="F290" s="76">
        <f>F289-F288</f>
        <v>-2675610</v>
      </c>
      <c r="G290" s="77">
        <v>0</v>
      </c>
      <c r="H290" s="77">
        <v>0</v>
      </c>
      <c r="I290" s="78">
        <f t="shared" si="13"/>
        <v>-2675610</v>
      </c>
    </row>
    <row r="291" spans="1:9" ht="18" customHeight="1" x14ac:dyDescent="0.3">
      <c r="A291" s="292" t="s">
        <v>107</v>
      </c>
      <c r="B291" s="250" t="s">
        <v>156</v>
      </c>
      <c r="C291" s="246" t="s">
        <v>25</v>
      </c>
      <c r="D291" s="247"/>
      <c r="E291" s="89" t="s">
        <v>38</v>
      </c>
      <c r="F291" s="92">
        <v>10000000</v>
      </c>
      <c r="G291" s="90">
        <v>0</v>
      </c>
      <c r="H291" s="90">
        <v>0</v>
      </c>
      <c r="I291" s="80">
        <f t="shared" si="13"/>
        <v>10000000</v>
      </c>
    </row>
    <row r="292" spans="1:9" ht="18" customHeight="1" x14ac:dyDescent="0.3">
      <c r="A292" s="270"/>
      <c r="B292" s="250"/>
      <c r="C292" s="246"/>
      <c r="D292" s="247"/>
      <c r="E292" s="1" t="s">
        <v>39</v>
      </c>
      <c r="F292" s="3">
        <v>10000000</v>
      </c>
      <c r="G292" s="2">
        <v>0</v>
      </c>
      <c r="H292" s="2">
        <v>0</v>
      </c>
      <c r="I292" s="80">
        <f t="shared" si="13"/>
        <v>10000000</v>
      </c>
    </row>
    <row r="293" spans="1:9" ht="18" customHeight="1" x14ac:dyDescent="0.3">
      <c r="A293" s="270"/>
      <c r="B293" s="216"/>
      <c r="C293" s="248"/>
      <c r="D293" s="249"/>
      <c r="E293" s="1" t="s">
        <v>40</v>
      </c>
      <c r="F293" s="65">
        <f>F292-F291</f>
        <v>0</v>
      </c>
      <c r="G293" s="2">
        <v>0</v>
      </c>
      <c r="H293" s="2">
        <v>0</v>
      </c>
      <c r="I293" s="121">
        <f t="shared" si="13"/>
        <v>0</v>
      </c>
    </row>
    <row r="294" spans="1:9" ht="18" customHeight="1" x14ac:dyDescent="0.3">
      <c r="A294" s="270"/>
      <c r="B294" s="217" t="s">
        <v>157</v>
      </c>
      <c r="C294" s="244" t="s">
        <v>25</v>
      </c>
      <c r="D294" s="245"/>
      <c r="E294" s="1" t="s">
        <v>38</v>
      </c>
      <c r="F294" s="3">
        <v>29312000</v>
      </c>
      <c r="G294" s="2">
        <v>0</v>
      </c>
      <c r="H294" s="2">
        <v>0</v>
      </c>
      <c r="I294" s="80">
        <f t="shared" si="13"/>
        <v>29312000</v>
      </c>
    </row>
    <row r="295" spans="1:9" ht="18" customHeight="1" x14ac:dyDescent="0.3">
      <c r="A295" s="270"/>
      <c r="B295" s="250"/>
      <c r="C295" s="246"/>
      <c r="D295" s="247"/>
      <c r="E295" s="1" t="s">
        <v>39</v>
      </c>
      <c r="F295" s="3">
        <v>29274500</v>
      </c>
      <c r="G295" s="2">
        <v>0</v>
      </c>
      <c r="H295" s="2">
        <v>0</v>
      </c>
      <c r="I295" s="80">
        <f t="shared" si="13"/>
        <v>29274500</v>
      </c>
    </row>
    <row r="296" spans="1:9" ht="18" customHeight="1" x14ac:dyDescent="0.3">
      <c r="A296" s="270"/>
      <c r="B296" s="216"/>
      <c r="C296" s="248"/>
      <c r="D296" s="249"/>
      <c r="E296" s="1" t="s">
        <v>40</v>
      </c>
      <c r="F296" s="65">
        <f>F295-F294</f>
        <v>-37500</v>
      </c>
      <c r="G296" s="2">
        <v>0</v>
      </c>
      <c r="H296" s="2">
        <v>0</v>
      </c>
      <c r="I296" s="121">
        <f t="shared" si="13"/>
        <v>-37500</v>
      </c>
    </row>
    <row r="297" spans="1:9" ht="18" customHeight="1" x14ac:dyDescent="0.3">
      <c r="A297" s="270"/>
      <c r="B297" s="217" t="s">
        <v>158</v>
      </c>
      <c r="C297" s="244" t="s">
        <v>25</v>
      </c>
      <c r="D297" s="245"/>
      <c r="E297" s="1" t="s">
        <v>38</v>
      </c>
      <c r="F297" s="3">
        <v>40000000</v>
      </c>
      <c r="G297" s="2">
        <v>0</v>
      </c>
      <c r="H297" s="2">
        <v>0</v>
      </c>
      <c r="I297" s="80">
        <f t="shared" si="13"/>
        <v>40000000</v>
      </c>
    </row>
    <row r="298" spans="1:9" ht="18" customHeight="1" x14ac:dyDescent="0.3">
      <c r="A298" s="270"/>
      <c r="B298" s="250"/>
      <c r="C298" s="246"/>
      <c r="D298" s="247"/>
      <c r="E298" s="1" t="s">
        <v>39</v>
      </c>
      <c r="F298" s="3">
        <v>39883740</v>
      </c>
      <c r="G298" s="2">
        <v>0</v>
      </c>
      <c r="H298" s="2">
        <v>0</v>
      </c>
      <c r="I298" s="80">
        <f t="shared" si="13"/>
        <v>39883740</v>
      </c>
    </row>
    <row r="299" spans="1:9" ht="18" customHeight="1" x14ac:dyDescent="0.3">
      <c r="A299" s="270"/>
      <c r="B299" s="216"/>
      <c r="C299" s="248"/>
      <c r="D299" s="249"/>
      <c r="E299" s="1" t="s">
        <v>40</v>
      </c>
      <c r="F299" s="65">
        <f>F298-F297</f>
        <v>-116260</v>
      </c>
      <c r="G299" s="2">
        <v>0</v>
      </c>
      <c r="H299" s="2">
        <v>0</v>
      </c>
      <c r="I299" s="121">
        <f t="shared" si="13"/>
        <v>-116260</v>
      </c>
    </row>
    <row r="300" spans="1:9" ht="18" customHeight="1" x14ac:dyDescent="0.3">
      <c r="A300" s="270"/>
      <c r="B300" s="217" t="s">
        <v>159</v>
      </c>
      <c r="C300" s="244" t="s">
        <v>25</v>
      </c>
      <c r="D300" s="245"/>
      <c r="E300" s="141" t="s">
        <v>38</v>
      </c>
      <c r="F300" s="3">
        <v>27000000</v>
      </c>
      <c r="G300" s="2">
        <v>0</v>
      </c>
      <c r="H300" s="2">
        <v>0</v>
      </c>
      <c r="I300" s="80">
        <f t="shared" ref="I300:I302" si="14">F300+G300+H300</f>
        <v>27000000</v>
      </c>
    </row>
    <row r="301" spans="1:9" ht="18" customHeight="1" x14ac:dyDescent="0.3">
      <c r="A301" s="270"/>
      <c r="B301" s="250"/>
      <c r="C301" s="246"/>
      <c r="D301" s="247"/>
      <c r="E301" s="141" t="s">
        <v>39</v>
      </c>
      <c r="F301" s="3">
        <v>21850000</v>
      </c>
      <c r="G301" s="2">
        <v>0</v>
      </c>
      <c r="H301" s="2">
        <v>0</v>
      </c>
      <c r="I301" s="80">
        <f t="shared" si="14"/>
        <v>21850000</v>
      </c>
    </row>
    <row r="302" spans="1:9" ht="18" customHeight="1" x14ac:dyDescent="0.3">
      <c r="A302" s="270"/>
      <c r="B302" s="216"/>
      <c r="C302" s="248"/>
      <c r="D302" s="249"/>
      <c r="E302" s="141" t="s">
        <v>40</v>
      </c>
      <c r="F302" s="65">
        <f>F301-F300</f>
        <v>-5150000</v>
      </c>
      <c r="G302" s="2">
        <v>0</v>
      </c>
      <c r="H302" s="2">
        <v>0</v>
      </c>
      <c r="I302" s="121">
        <f t="shared" si="14"/>
        <v>-5150000</v>
      </c>
    </row>
    <row r="303" spans="1:9" ht="18" customHeight="1" x14ac:dyDescent="0.3">
      <c r="A303" s="270"/>
      <c r="B303" s="217" t="s">
        <v>160</v>
      </c>
      <c r="C303" s="244" t="s">
        <v>25</v>
      </c>
      <c r="D303" s="245"/>
      <c r="E303" s="1" t="s">
        <v>38</v>
      </c>
      <c r="F303" s="3">
        <v>4110000</v>
      </c>
      <c r="G303" s="2">
        <v>0</v>
      </c>
      <c r="H303" s="2">
        <v>0</v>
      </c>
      <c r="I303" s="80">
        <f t="shared" ref="I303:I308" si="15">F303+G303+H303</f>
        <v>4110000</v>
      </c>
    </row>
    <row r="304" spans="1:9" ht="18" customHeight="1" x14ac:dyDescent="0.3">
      <c r="A304" s="270"/>
      <c r="B304" s="250"/>
      <c r="C304" s="246"/>
      <c r="D304" s="247"/>
      <c r="E304" s="1" t="s">
        <v>39</v>
      </c>
      <c r="F304" s="3">
        <v>3277630</v>
      </c>
      <c r="G304" s="2">
        <v>0</v>
      </c>
      <c r="H304" s="2">
        <v>0</v>
      </c>
      <c r="I304" s="80">
        <f t="shared" si="15"/>
        <v>3277630</v>
      </c>
    </row>
    <row r="305" spans="1:11" ht="18" customHeight="1" thickBot="1" x14ac:dyDescent="0.35">
      <c r="A305" s="270"/>
      <c r="B305" s="250"/>
      <c r="C305" s="246"/>
      <c r="D305" s="247"/>
      <c r="E305" s="88" t="s">
        <v>40</v>
      </c>
      <c r="F305" s="110">
        <f>F304-F303</f>
        <v>-832370</v>
      </c>
      <c r="G305" s="91">
        <v>0</v>
      </c>
      <c r="H305" s="91">
        <v>0</v>
      </c>
      <c r="I305" s="121">
        <f t="shared" si="15"/>
        <v>-832370</v>
      </c>
    </row>
    <row r="306" spans="1:11" ht="18" customHeight="1" x14ac:dyDescent="0.3">
      <c r="A306" s="278" t="s">
        <v>163</v>
      </c>
      <c r="B306" s="279"/>
      <c r="C306" s="279"/>
      <c r="D306" s="280"/>
      <c r="E306" s="70" t="s">
        <v>38</v>
      </c>
      <c r="F306" s="71">
        <f>F291+F294+F297+F303+F300</f>
        <v>110422000</v>
      </c>
      <c r="G306" s="72">
        <v>0</v>
      </c>
      <c r="H306" s="72">
        <v>0</v>
      </c>
      <c r="I306" s="73">
        <f t="shared" si="15"/>
        <v>110422000</v>
      </c>
    </row>
    <row r="307" spans="1:11" ht="18" customHeight="1" x14ac:dyDescent="0.3">
      <c r="A307" s="281"/>
      <c r="B307" s="282"/>
      <c r="C307" s="282"/>
      <c r="D307" s="283"/>
      <c r="E307" s="67" t="s">
        <v>39</v>
      </c>
      <c r="F307" s="68">
        <f>F292+F295+F298+F304+F301</f>
        <v>104285870</v>
      </c>
      <c r="G307" s="69">
        <v>0</v>
      </c>
      <c r="H307" s="69">
        <v>0</v>
      </c>
      <c r="I307" s="74">
        <f t="shared" si="15"/>
        <v>104285870</v>
      </c>
    </row>
    <row r="308" spans="1:11" ht="18" customHeight="1" thickBot="1" x14ac:dyDescent="0.35">
      <c r="A308" s="284"/>
      <c r="B308" s="285"/>
      <c r="C308" s="285"/>
      <c r="D308" s="286"/>
      <c r="E308" s="75" t="s">
        <v>40</v>
      </c>
      <c r="F308" s="76">
        <f>F307-F306</f>
        <v>-6136130</v>
      </c>
      <c r="G308" s="77">
        <v>0</v>
      </c>
      <c r="H308" s="77">
        <v>0</v>
      </c>
      <c r="I308" s="78">
        <f t="shared" si="15"/>
        <v>-6136130</v>
      </c>
    </row>
    <row r="309" spans="1:11" ht="18" customHeight="1" x14ac:dyDescent="0.3">
      <c r="A309" s="270" t="s">
        <v>58</v>
      </c>
      <c r="B309" s="250" t="s">
        <v>25</v>
      </c>
      <c r="C309" s="246" t="s">
        <v>109</v>
      </c>
      <c r="D309" s="247"/>
      <c r="E309" s="89" t="s">
        <v>38</v>
      </c>
      <c r="F309" s="92">
        <v>1598533000</v>
      </c>
      <c r="G309" s="90">
        <v>0</v>
      </c>
      <c r="H309" s="90">
        <v>0</v>
      </c>
      <c r="I309" s="119">
        <f t="shared" ref="I309:I314" si="16">F309+G309+H309</f>
        <v>1598533000</v>
      </c>
    </row>
    <row r="310" spans="1:11" ht="18" customHeight="1" x14ac:dyDescent="0.3">
      <c r="A310" s="270"/>
      <c r="B310" s="250"/>
      <c r="C310" s="246"/>
      <c r="D310" s="247"/>
      <c r="E310" s="1" t="s">
        <v>39</v>
      </c>
      <c r="F310" s="3">
        <v>1557857789</v>
      </c>
      <c r="G310" s="2">
        <v>0</v>
      </c>
      <c r="H310" s="2">
        <v>0</v>
      </c>
      <c r="I310" s="80">
        <f t="shared" si="16"/>
        <v>1557857789</v>
      </c>
    </row>
    <row r="311" spans="1:11" ht="18" customHeight="1" x14ac:dyDescent="0.3">
      <c r="A311" s="270"/>
      <c r="B311" s="250"/>
      <c r="C311" s="248"/>
      <c r="D311" s="249"/>
      <c r="E311" s="1" t="s">
        <v>40</v>
      </c>
      <c r="F311" s="65">
        <f>F310-F309</f>
        <v>-40675211</v>
      </c>
      <c r="G311" s="2">
        <v>0</v>
      </c>
      <c r="H311" s="2">
        <v>0</v>
      </c>
      <c r="I311" s="81">
        <f t="shared" si="16"/>
        <v>-40675211</v>
      </c>
    </row>
    <row r="312" spans="1:11" ht="18" customHeight="1" x14ac:dyDescent="0.3">
      <c r="A312" s="270"/>
      <c r="B312" s="250"/>
      <c r="C312" s="244" t="s">
        <v>110</v>
      </c>
      <c r="D312" s="245"/>
      <c r="E312" s="1" t="s">
        <v>38</v>
      </c>
      <c r="F312" s="3">
        <v>441712000</v>
      </c>
      <c r="G312" s="2">
        <v>0</v>
      </c>
      <c r="H312" s="2">
        <v>0</v>
      </c>
      <c r="I312" s="80">
        <f t="shared" si="16"/>
        <v>441712000</v>
      </c>
    </row>
    <row r="313" spans="1:11" ht="18" customHeight="1" x14ac:dyDescent="0.3">
      <c r="A313" s="270"/>
      <c r="B313" s="250"/>
      <c r="C313" s="246"/>
      <c r="D313" s="247"/>
      <c r="E313" s="1" t="s">
        <v>39</v>
      </c>
      <c r="F313" s="3">
        <v>435257598</v>
      </c>
      <c r="G313" s="2">
        <v>0</v>
      </c>
      <c r="H313" s="2">
        <v>0</v>
      </c>
      <c r="I313" s="80">
        <f t="shared" si="16"/>
        <v>435257598</v>
      </c>
    </row>
    <row r="314" spans="1:11" ht="18" customHeight="1" x14ac:dyDescent="0.3">
      <c r="A314" s="270"/>
      <c r="B314" s="216"/>
      <c r="C314" s="248"/>
      <c r="D314" s="249"/>
      <c r="E314" s="1" t="s">
        <v>40</v>
      </c>
      <c r="F314" s="65">
        <f>F313-F312</f>
        <v>-6454402</v>
      </c>
      <c r="G314" s="2">
        <v>0</v>
      </c>
      <c r="H314" s="2">
        <v>0</v>
      </c>
      <c r="I314" s="81">
        <f t="shared" si="16"/>
        <v>-6454402</v>
      </c>
    </row>
    <row r="315" spans="1:11" ht="18" customHeight="1" x14ac:dyDescent="0.3">
      <c r="A315" s="270"/>
      <c r="B315" s="244" t="s">
        <v>41</v>
      </c>
      <c r="C315" s="287"/>
      <c r="D315" s="245"/>
      <c r="E315" s="1" t="s">
        <v>38</v>
      </c>
      <c r="F315" s="4">
        <f>F312+F309</f>
        <v>2040245000</v>
      </c>
      <c r="G315" s="5">
        <v>0</v>
      </c>
      <c r="H315" s="5">
        <v>0</v>
      </c>
      <c r="I315" s="82">
        <f t="shared" ref="I315:I320" si="17">F315+G315+H315</f>
        <v>2040245000</v>
      </c>
    </row>
    <row r="316" spans="1:11" ht="18" customHeight="1" x14ac:dyDescent="0.3">
      <c r="A316" s="270"/>
      <c r="B316" s="246"/>
      <c r="C316" s="288"/>
      <c r="D316" s="247"/>
      <c r="E316" s="1" t="s">
        <v>39</v>
      </c>
      <c r="F316" s="4">
        <f>F313+F310</f>
        <v>1993115387</v>
      </c>
      <c r="G316" s="5">
        <v>0</v>
      </c>
      <c r="H316" s="5">
        <v>0</v>
      </c>
      <c r="I316" s="82">
        <f t="shared" si="17"/>
        <v>1993115387</v>
      </c>
    </row>
    <row r="317" spans="1:11" ht="18" customHeight="1" x14ac:dyDescent="0.3">
      <c r="A317" s="270"/>
      <c r="B317" s="248"/>
      <c r="C317" s="289"/>
      <c r="D317" s="249"/>
      <c r="E317" s="1" t="s">
        <v>40</v>
      </c>
      <c r="F317" s="66">
        <f>F316-F315</f>
        <v>-47129613</v>
      </c>
      <c r="G317" s="99">
        <v>0</v>
      </c>
      <c r="H317" s="99">
        <v>0</v>
      </c>
      <c r="I317" s="120">
        <f t="shared" si="17"/>
        <v>-47129613</v>
      </c>
    </row>
    <row r="318" spans="1:11" ht="18" customHeight="1" x14ac:dyDescent="0.3">
      <c r="A318" s="270"/>
      <c r="B318" s="217" t="s">
        <v>12</v>
      </c>
      <c r="C318" s="244" t="s">
        <v>108</v>
      </c>
      <c r="D318" s="245"/>
      <c r="E318" s="1" t="s">
        <v>38</v>
      </c>
      <c r="F318" s="3">
        <v>185957000</v>
      </c>
      <c r="G318" s="2">
        <v>0</v>
      </c>
      <c r="H318" s="2">
        <v>0</v>
      </c>
      <c r="I318" s="80">
        <f t="shared" si="17"/>
        <v>185957000</v>
      </c>
      <c r="K318" s="151">
        <v>47129613</v>
      </c>
    </row>
    <row r="319" spans="1:11" ht="18" customHeight="1" x14ac:dyDescent="0.3">
      <c r="A319" s="270"/>
      <c r="B319" s="250"/>
      <c r="C319" s="246"/>
      <c r="D319" s="247"/>
      <c r="E319" s="1" t="s">
        <v>39</v>
      </c>
      <c r="F319" s="3">
        <v>183279930</v>
      </c>
      <c r="G319" s="2">
        <v>0</v>
      </c>
      <c r="H319" s="2">
        <v>0</v>
      </c>
      <c r="I319" s="80">
        <f t="shared" si="17"/>
        <v>183279930</v>
      </c>
      <c r="K319" s="151">
        <v>2677070</v>
      </c>
    </row>
    <row r="320" spans="1:11" ht="18" customHeight="1" x14ac:dyDescent="0.3">
      <c r="A320" s="270"/>
      <c r="B320" s="216"/>
      <c r="C320" s="248"/>
      <c r="D320" s="249"/>
      <c r="E320" s="1" t="s">
        <v>40</v>
      </c>
      <c r="F320" s="65">
        <f>F319-F318</f>
        <v>-2677070</v>
      </c>
      <c r="G320" s="2">
        <v>0</v>
      </c>
      <c r="H320" s="2">
        <v>0</v>
      </c>
      <c r="I320" s="81">
        <f t="shared" si="17"/>
        <v>-2677070</v>
      </c>
      <c r="K320" s="151">
        <v>397341</v>
      </c>
    </row>
    <row r="321" spans="1:12" ht="18" customHeight="1" x14ac:dyDescent="0.3">
      <c r="A321" s="270"/>
      <c r="B321" s="244" t="s">
        <v>41</v>
      </c>
      <c r="C321" s="287"/>
      <c r="D321" s="245"/>
      <c r="E321" s="1" t="s">
        <v>38</v>
      </c>
      <c r="F321" s="4">
        <f>F318</f>
        <v>185957000</v>
      </c>
      <c r="G321" s="5">
        <v>0</v>
      </c>
      <c r="H321" s="5">
        <v>0</v>
      </c>
      <c r="I321" s="82">
        <f t="shared" ref="I321:I326" si="18">F321+G321+H321</f>
        <v>185957000</v>
      </c>
      <c r="K321" s="151">
        <f>SUM(K318:K320)</f>
        <v>50204024</v>
      </c>
    </row>
    <row r="322" spans="1:12" ht="18" customHeight="1" x14ac:dyDescent="0.3">
      <c r="A322" s="270"/>
      <c r="B322" s="246"/>
      <c r="C322" s="288"/>
      <c r="D322" s="247"/>
      <c r="E322" s="1" t="s">
        <v>39</v>
      </c>
      <c r="F322" s="4">
        <f>F319</f>
        <v>183279930</v>
      </c>
      <c r="G322" s="5">
        <v>0</v>
      </c>
      <c r="H322" s="5">
        <v>0</v>
      </c>
      <c r="I322" s="82">
        <f t="shared" si="18"/>
        <v>183279930</v>
      </c>
      <c r="K322" s="151"/>
    </row>
    <row r="323" spans="1:12" ht="18" customHeight="1" x14ac:dyDescent="0.3">
      <c r="A323" s="270"/>
      <c r="B323" s="248"/>
      <c r="C323" s="289"/>
      <c r="D323" s="249"/>
      <c r="E323" s="1" t="s">
        <v>40</v>
      </c>
      <c r="F323" s="66">
        <f>F322-F321</f>
        <v>-2677070</v>
      </c>
      <c r="G323" s="99">
        <v>0</v>
      </c>
      <c r="H323" s="99">
        <v>0</v>
      </c>
      <c r="I323" s="120">
        <f t="shared" si="18"/>
        <v>-2677070</v>
      </c>
    </row>
    <row r="324" spans="1:12" ht="18" customHeight="1" x14ac:dyDescent="0.3">
      <c r="A324" s="270"/>
      <c r="B324" s="217" t="s">
        <v>19</v>
      </c>
      <c r="C324" s="244" t="s">
        <v>111</v>
      </c>
      <c r="D324" s="245"/>
      <c r="E324" s="1" t="s">
        <v>38</v>
      </c>
      <c r="F324" s="3">
        <v>13158000</v>
      </c>
      <c r="G324" s="2">
        <v>0</v>
      </c>
      <c r="H324" s="2">
        <v>0</v>
      </c>
      <c r="I324" s="80">
        <f t="shared" si="18"/>
        <v>13158000</v>
      </c>
    </row>
    <row r="325" spans="1:12" ht="18" customHeight="1" x14ac:dyDescent="0.3">
      <c r="A325" s="270"/>
      <c r="B325" s="250"/>
      <c r="C325" s="246"/>
      <c r="D325" s="247"/>
      <c r="E325" s="1" t="s">
        <v>39</v>
      </c>
      <c r="F325" s="3">
        <v>12760659</v>
      </c>
      <c r="G325" s="2">
        <v>0</v>
      </c>
      <c r="H325" s="2">
        <v>0</v>
      </c>
      <c r="I325" s="80">
        <f t="shared" si="18"/>
        <v>12760659</v>
      </c>
    </row>
    <row r="326" spans="1:12" ht="18" customHeight="1" x14ac:dyDescent="0.3">
      <c r="A326" s="270"/>
      <c r="B326" s="216"/>
      <c r="C326" s="248"/>
      <c r="D326" s="249"/>
      <c r="E326" s="1" t="s">
        <v>40</v>
      </c>
      <c r="F326" s="65">
        <f>F325-F324</f>
        <v>-397341</v>
      </c>
      <c r="G326" s="2">
        <v>0</v>
      </c>
      <c r="H326" s="2">
        <v>0</v>
      </c>
      <c r="I326" s="81">
        <f t="shared" si="18"/>
        <v>-397341</v>
      </c>
    </row>
    <row r="327" spans="1:12" ht="18" customHeight="1" x14ac:dyDescent="0.3">
      <c r="A327" s="270"/>
      <c r="B327" s="244" t="s">
        <v>41</v>
      </c>
      <c r="C327" s="287"/>
      <c r="D327" s="245"/>
      <c r="E327" s="1" t="s">
        <v>38</v>
      </c>
      <c r="F327" s="4">
        <f>F324</f>
        <v>13158000</v>
      </c>
      <c r="G327" s="5">
        <v>0</v>
      </c>
      <c r="H327" s="5">
        <v>0</v>
      </c>
      <c r="I327" s="82">
        <f t="shared" ref="I327:I331" si="19">F327+G327+H327</f>
        <v>13158000</v>
      </c>
    </row>
    <row r="328" spans="1:12" ht="18" customHeight="1" x14ac:dyDescent="0.3">
      <c r="A328" s="270"/>
      <c r="B328" s="246"/>
      <c r="C328" s="288"/>
      <c r="D328" s="247"/>
      <c r="E328" s="1" t="s">
        <v>39</v>
      </c>
      <c r="F328" s="4">
        <f>F325</f>
        <v>12760659</v>
      </c>
      <c r="G328" s="5">
        <v>0</v>
      </c>
      <c r="H328" s="5">
        <v>0</v>
      </c>
      <c r="I328" s="82">
        <f t="shared" si="19"/>
        <v>12760659</v>
      </c>
    </row>
    <row r="329" spans="1:12" ht="18" customHeight="1" thickBot="1" x14ac:dyDescent="0.35">
      <c r="A329" s="270"/>
      <c r="B329" s="246"/>
      <c r="C329" s="288"/>
      <c r="D329" s="247"/>
      <c r="E329" s="88" t="s">
        <v>40</v>
      </c>
      <c r="F329" s="100">
        <f>F328-F327</f>
        <v>-397341</v>
      </c>
      <c r="G329" s="99">
        <v>0</v>
      </c>
      <c r="H329" s="99">
        <v>0</v>
      </c>
      <c r="I329" s="120">
        <f t="shared" si="19"/>
        <v>-397341</v>
      </c>
    </row>
    <row r="330" spans="1:12" ht="18" customHeight="1" x14ac:dyDescent="0.3">
      <c r="A330" s="278" t="s">
        <v>161</v>
      </c>
      <c r="B330" s="279"/>
      <c r="C330" s="279"/>
      <c r="D330" s="280"/>
      <c r="E330" s="70" t="s">
        <v>38</v>
      </c>
      <c r="F330" s="71">
        <f>F315+F321+F327</f>
        <v>2239360000</v>
      </c>
      <c r="G330" s="103">
        <v>0</v>
      </c>
      <c r="H330" s="103">
        <v>0</v>
      </c>
      <c r="I330" s="73">
        <f t="shared" si="19"/>
        <v>2239360000</v>
      </c>
      <c r="L330" s="149"/>
    </row>
    <row r="331" spans="1:12" ht="18" customHeight="1" x14ac:dyDescent="0.3">
      <c r="A331" s="281"/>
      <c r="B331" s="282"/>
      <c r="C331" s="282"/>
      <c r="D331" s="283"/>
      <c r="E331" s="67" t="s">
        <v>39</v>
      </c>
      <c r="F331" s="68">
        <f>F316+F322+F328</f>
        <v>2189155976</v>
      </c>
      <c r="G331" s="104">
        <v>0</v>
      </c>
      <c r="H331" s="104">
        <v>0</v>
      </c>
      <c r="I331" s="74">
        <f t="shared" si="19"/>
        <v>2189155976</v>
      </c>
    </row>
    <row r="332" spans="1:12" ht="18" customHeight="1" thickBot="1" x14ac:dyDescent="0.35">
      <c r="A332" s="284"/>
      <c r="B332" s="285"/>
      <c r="C332" s="285"/>
      <c r="D332" s="286"/>
      <c r="E332" s="75" t="s">
        <v>40</v>
      </c>
      <c r="F332" s="76">
        <f>F317+F323+F329</f>
        <v>-50204024</v>
      </c>
      <c r="G332" s="105">
        <v>0</v>
      </c>
      <c r="H332" s="105">
        <v>0</v>
      </c>
      <c r="I332" s="78">
        <f>I317+I323+I329</f>
        <v>-50204024</v>
      </c>
      <c r="L332" s="149"/>
    </row>
    <row r="333" spans="1:12" ht="18" customHeight="1" x14ac:dyDescent="0.3">
      <c r="A333" s="294" t="s">
        <v>45</v>
      </c>
      <c r="B333" s="295"/>
      <c r="C333" s="295"/>
      <c r="D333" s="295"/>
      <c r="E333" s="115" t="s">
        <v>38</v>
      </c>
      <c r="F333" s="116">
        <f>F69+F108+F141+F159+F174+F252+F288+F306+F330</f>
        <v>3593562000</v>
      </c>
      <c r="G333" s="116">
        <f>G69+G108+G141+G174+G252+G288+G306+G330</f>
        <v>7000000</v>
      </c>
      <c r="H333" s="116">
        <f>H69+H108+H141+H174+H252+H288+H306+H330</f>
        <v>0</v>
      </c>
      <c r="I333" s="111">
        <f t="shared" ref="I333:I334" si="20">F333+G333+H333</f>
        <v>3600562000</v>
      </c>
    </row>
    <row r="334" spans="1:12" ht="18" customHeight="1" x14ac:dyDescent="0.3">
      <c r="A334" s="296"/>
      <c r="B334" s="297"/>
      <c r="C334" s="297"/>
      <c r="D334" s="297"/>
      <c r="E334" s="113" t="s">
        <v>39</v>
      </c>
      <c r="F334" s="122">
        <f>F70+F109+F142+F160+F175+F253+F289+F307+F331</f>
        <v>3508924376</v>
      </c>
      <c r="G334" s="122">
        <f>G70+G109+G142+G175+G253+G289+G307+G331</f>
        <v>7000000</v>
      </c>
      <c r="H334" s="122">
        <f>H70+H109+H142+H175+H253+H289+H307+H331</f>
        <v>0</v>
      </c>
      <c r="I334" s="112">
        <f t="shared" si="20"/>
        <v>3515924376</v>
      </c>
      <c r="K334" s="149"/>
    </row>
    <row r="335" spans="1:12" ht="18" customHeight="1" thickBot="1" x14ac:dyDescent="0.35">
      <c r="A335" s="298"/>
      <c r="B335" s="299"/>
      <c r="C335" s="299"/>
      <c r="D335" s="299"/>
      <c r="E335" s="117" t="s">
        <v>40</v>
      </c>
      <c r="F335" s="118">
        <f>F334-F333</f>
        <v>-84637624</v>
      </c>
      <c r="G335" s="118">
        <f t="shared" ref="G335:H335" si="21">G334-G333</f>
        <v>0</v>
      </c>
      <c r="H335" s="118">
        <f t="shared" si="21"/>
        <v>0</v>
      </c>
      <c r="I335" s="114">
        <f>F335+G335+H335</f>
        <v>-84637624</v>
      </c>
      <c r="K335" s="150"/>
      <c r="L335" s="149"/>
    </row>
    <row r="336" spans="1:12" x14ac:dyDescent="0.3">
      <c r="L336" s="149"/>
    </row>
    <row r="337" spans="12:12" x14ac:dyDescent="0.3">
      <c r="L337" s="149"/>
    </row>
    <row r="338" spans="12:12" x14ac:dyDescent="0.3">
      <c r="L338" s="149"/>
    </row>
    <row r="339" spans="12:12" x14ac:dyDescent="0.3">
      <c r="L339" s="149"/>
    </row>
  </sheetData>
  <mergeCells count="164">
    <mergeCell ref="C318:D320"/>
    <mergeCell ref="C309:D311"/>
    <mergeCell ref="C312:D314"/>
    <mergeCell ref="C324:D326"/>
    <mergeCell ref="A330:D332"/>
    <mergeCell ref="A333:D335"/>
    <mergeCell ref="A69:D71"/>
    <mergeCell ref="B321:D323"/>
    <mergeCell ref="B324:B326"/>
    <mergeCell ref="B327:D329"/>
    <mergeCell ref="B315:D317"/>
    <mergeCell ref="B318:B320"/>
    <mergeCell ref="C297:D299"/>
    <mergeCell ref="B303:B305"/>
    <mergeCell ref="C303:D305"/>
    <mergeCell ref="A306:D308"/>
    <mergeCell ref="A309:A329"/>
    <mergeCell ref="A111:A140"/>
    <mergeCell ref="C153:D155"/>
    <mergeCell ref="B144:B155"/>
    <mergeCell ref="B309:B314"/>
    <mergeCell ref="A288:D290"/>
    <mergeCell ref="B291:B293"/>
    <mergeCell ref="C291:D293"/>
    <mergeCell ref="C294:D296"/>
    <mergeCell ref="B294:B296"/>
    <mergeCell ref="B297:B299"/>
    <mergeCell ref="A291:A305"/>
    <mergeCell ref="B279:B281"/>
    <mergeCell ref="C279:D281"/>
    <mergeCell ref="B282:B284"/>
    <mergeCell ref="C282:D284"/>
    <mergeCell ref="B285:B287"/>
    <mergeCell ref="C285:D287"/>
    <mergeCell ref="B300:B302"/>
    <mergeCell ref="C300:D302"/>
    <mergeCell ref="B270:B272"/>
    <mergeCell ref="C270:D272"/>
    <mergeCell ref="B273:B275"/>
    <mergeCell ref="C273:D275"/>
    <mergeCell ref="B276:B278"/>
    <mergeCell ref="C276:D278"/>
    <mergeCell ref="C258:D260"/>
    <mergeCell ref="B261:D263"/>
    <mergeCell ref="C264:D266"/>
    <mergeCell ref="B267:B269"/>
    <mergeCell ref="C267:D269"/>
    <mergeCell ref="B264:B266"/>
    <mergeCell ref="C243:D245"/>
    <mergeCell ref="B249:D251"/>
    <mergeCell ref="A252:D254"/>
    <mergeCell ref="C255:D257"/>
    <mergeCell ref="C240:D242"/>
    <mergeCell ref="C246:D248"/>
    <mergeCell ref="B210:B248"/>
    <mergeCell ref="A177:A251"/>
    <mergeCell ref="B255:B260"/>
    <mergeCell ref="A255:A287"/>
    <mergeCell ref="C237:D239"/>
    <mergeCell ref="B207:D209"/>
    <mergeCell ref="C210:D212"/>
    <mergeCell ref="C213:D215"/>
    <mergeCell ref="C216:D218"/>
    <mergeCell ref="C219:D221"/>
    <mergeCell ref="C222:D224"/>
    <mergeCell ref="C225:D227"/>
    <mergeCell ref="C228:D230"/>
    <mergeCell ref="C231:D233"/>
    <mergeCell ref="C234:D236"/>
    <mergeCell ref="B198:D200"/>
    <mergeCell ref="B201:B206"/>
    <mergeCell ref="C201:D203"/>
    <mergeCell ref="C204:D206"/>
    <mergeCell ref="B195:B197"/>
    <mergeCell ref="C195:D197"/>
    <mergeCell ref="C183:D185"/>
    <mergeCell ref="C186:D188"/>
    <mergeCell ref="B192:D194"/>
    <mergeCell ref="B165:D167"/>
    <mergeCell ref="B168:B170"/>
    <mergeCell ref="C168:D170"/>
    <mergeCell ref="B171:D173"/>
    <mergeCell ref="A174:D176"/>
    <mergeCell ref="B177:B191"/>
    <mergeCell ref="C177:D179"/>
    <mergeCell ref="C180:D182"/>
    <mergeCell ref="C189:D191"/>
    <mergeCell ref="A162:A173"/>
    <mergeCell ref="B156:D158"/>
    <mergeCell ref="A159:D161"/>
    <mergeCell ref="B162:B164"/>
    <mergeCell ref="B138:D140"/>
    <mergeCell ref="A141:D143"/>
    <mergeCell ref="C144:D146"/>
    <mergeCell ref="C150:D152"/>
    <mergeCell ref="C147:D149"/>
    <mergeCell ref="A144:A158"/>
    <mergeCell ref="C162:D164"/>
    <mergeCell ref="A108:D110"/>
    <mergeCell ref="B135:B137"/>
    <mergeCell ref="C135:D137"/>
    <mergeCell ref="B123:D125"/>
    <mergeCell ref="B126:B131"/>
    <mergeCell ref="C126:D128"/>
    <mergeCell ref="C129:D131"/>
    <mergeCell ref="B132:D134"/>
    <mergeCell ref="B111:B122"/>
    <mergeCell ref="C111:D113"/>
    <mergeCell ref="C117:D119"/>
    <mergeCell ref="C120:D122"/>
    <mergeCell ref="C114:D116"/>
    <mergeCell ref="A72:A107"/>
    <mergeCell ref="B72:B86"/>
    <mergeCell ref="C72:D74"/>
    <mergeCell ref="C75:D77"/>
    <mergeCell ref="C78:D80"/>
    <mergeCell ref="C84:D86"/>
    <mergeCell ref="C81:D83"/>
    <mergeCell ref="C90:D92"/>
    <mergeCell ref="C96:D98"/>
    <mergeCell ref="C102:D104"/>
    <mergeCell ref="B99:D101"/>
    <mergeCell ref="B102:B104"/>
    <mergeCell ref="B87:D89"/>
    <mergeCell ref="B90:B98"/>
    <mergeCell ref="C93:D95"/>
    <mergeCell ref="B105:D107"/>
    <mergeCell ref="B51:D53"/>
    <mergeCell ref="A54:A68"/>
    <mergeCell ref="B54:B65"/>
    <mergeCell ref="C54:D56"/>
    <mergeCell ref="C57:D59"/>
    <mergeCell ref="C60:D62"/>
    <mergeCell ref="B33:B50"/>
    <mergeCell ref="C33:D35"/>
    <mergeCell ref="C36:D38"/>
    <mergeCell ref="C39:D41"/>
    <mergeCell ref="C42:D44"/>
    <mergeCell ref="C45:D47"/>
    <mergeCell ref="C48:D50"/>
    <mergeCell ref="C63:D65"/>
    <mergeCell ref="B66:D68"/>
    <mergeCell ref="A6:A53"/>
    <mergeCell ref="B21:D23"/>
    <mergeCell ref="C27:D29"/>
    <mergeCell ref="B30:D32"/>
    <mergeCell ref="B6:B20"/>
    <mergeCell ref="C6:D8"/>
    <mergeCell ref="C9:D11"/>
    <mergeCell ref="C12:D14"/>
    <mergeCell ref="C15:D17"/>
    <mergeCell ref="C18:D20"/>
    <mergeCell ref="B24:B29"/>
    <mergeCell ref="C24:D26"/>
    <mergeCell ref="A1:I1"/>
    <mergeCell ref="A2:I2"/>
    <mergeCell ref="A3:I3"/>
    <mergeCell ref="A4:D4"/>
    <mergeCell ref="E4:E5"/>
    <mergeCell ref="F4:F5"/>
    <mergeCell ref="G4:G5"/>
    <mergeCell ref="H4:H5"/>
    <mergeCell ref="I4:I5"/>
    <mergeCell ref="C5:D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8" manualBreakCount="8">
    <brk id="71" max="16383" man="1"/>
    <brk id="110" max="16383" man="1"/>
    <brk id="143" max="16383" man="1"/>
    <brk id="161" max="16383" man="1"/>
    <brk id="176" max="16383" man="1"/>
    <brk id="254" max="16383" man="1"/>
    <brk id="290" max="16383" man="1"/>
    <brk id="3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2023년 세입세출명세서</vt:lpstr>
      <vt:lpstr>2023 세입결산서</vt:lpstr>
      <vt:lpstr>2023 세출결산서</vt:lpstr>
      <vt:lpstr>'2023 세출결산서'!Print_Area</vt:lpstr>
      <vt:lpstr>'2023 세출결산서'!Print_Titles</vt:lpstr>
      <vt:lpstr>'2023년 세입세출명세서'!Print_Titles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</dc:creator>
  <cp:lastModifiedBy>KBS</cp:lastModifiedBy>
  <cp:lastPrinted>2024-04-17T05:35:03Z</cp:lastPrinted>
  <dcterms:created xsi:type="dcterms:W3CDTF">2022-09-14T05:51:57Z</dcterms:created>
  <dcterms:modified xsi:type="dcterms:W3CDTF">2024-04-17T05:35:08Z</dcterms:modified>
</cp:coreProperties>
</file>