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fileSharing readOnlyRecommended="1"/>
  <workbookPr filterPrivacy="1"/>
  <xr:revisionPtr revIDLastSave="0" documentId="13_ncr:1_{887A1807-775A-4282-9B8A-CDDAFD9A2C74}" xr6:coauthVersionLast="47" xr6:coauthVersionMax="47" xr10:uidLastSave="{00000000-0000-0000-0000-000000000000}"/>
  <bookViews>
    <workbookView xWindow="3030" yWindow="255" windowWidth="20055" windowHeight="15300" tabRatio="654" xr2:uid="{00000000-000D-0000-FFFF-FFFF00000000}"/>
  </bookViews>
  <sheets>
    <sheet name="1.총괄표" sheetId="57" r:id="rId1"/>
    <sheet name="1-1.세입결산서" sheetId="58" r:id="rId2"/>
    <sheet name="1-2.세출결산서" sheetId="41" r:id="rId3"/>
    <sheet name="2.과목전용조서" sheetId="59" r:id="rId4"/>
    <sheet name="3.정부보조금명세서" sheetId="54" r:id="rId5"/>
    <sheet name="4.인건비명세서" sheetId="49" r:id="rId6"/>
    <sheet name="5.사업비명세서" sheetId="55" r:id="rId7"/>
    <sheet name="6.기타비용명세서" sheetId="52" r:id="rId8"/>
  </sheets>
  <definedNames>
    <definedName name="_xlnm.Print_Area" localSheetId="0">'1.총괄표'!$A$1:$H$11</definedName>
    <definedName name="_xlnm.Print_Area" localSheetId="1">'1-1.세입결산서'!$A$1:$G$8</definedName>
    <definedName name="_xlnm.Print_Area" localSheetId="2">'1-2.세출결산서'!$A$1:$J$55</definedName>
    <definedName name="_xlnm.Print_Area" localSheetId="5">'4.인건비명세서'!$A$1:$E$13</definedName>
    <definedName name="_xlnm.Print_Area" localSheetId="6">'5.사업비명세서'!$A$1:$E$20</definedName>
    <definedName name="_xlnm.Print_Area" localSheetId="7">'6.기타비용명세서'!$A$1:$F$13</definedName>
    <definedName name="소득세" localSheetId="0">#REF!</definedName>
    <definedName name="소득세" localSheetId="1">#REF!</definedName>
    <definedName name="소득세" localSheetId="6">#REF!</definedName>
    <definedName name="소득세" localSheetId="7">#REF!</definedName>
    <definedName name="소득세">#REF!</definedName>
    <definedName name="소득세2" localSheetId="0">#REF!</definedName>
    <definedName name="소득세2" localSheetId="1">#REF!</definedName>
    <definedName name="소득세2" localSheetId="6">#REF!</definedName>
    <definedName name="소득세2" localSheetId="7">#REF!</definedName>
    <definedName name="소득세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9" l="1"/>
  <c r="J7" i="59"/>
  <c r="J8" i="59"/>
  <c r="J9" i="59"/>
  <c r="J10" i="59"/>
  <c r="J11" i="59"/>
  <c r="J12" i="59"/>
  <c r="J13" i="59"/>
  <c r="J14" i="59"/>
  <c r="J15" i="59"/>
  <c r="J16" i="59"/>
  <c r="J6" i="59"/>
  <c r="G17" i="59"/>
  <c r="H11" i="59"/>
  <c r="I17" i="59"/>
  <c r="F17" i="59"/>
  <c r="G260" i="54" l="1"/>
  <c r="E54" i="41" l="1"/>
  <c r="F54" i="41"/>
  <c r="G54" i="41"/>
  <c r="H54" i="41"/>
  <c r="I54" i="41"/>
  <c r="E55" i="41"/>
  <c r="F55" i="41"/>
  <c r="G55" i="41"/>
  <c r="H55" i="41"/>
  <c r="I55" i="41"/>
  <c r="F53" i="41"/>
  <c r="G53" i="41"/>
  <c r="H53" i="41"/>
  <c r="I53" i="41"/>
  <c r="E53" i="41"/>
  <c r="E46" i="41"/>
  <c r="E39" i="41" l="1"/>
  <c r="E40" i="41"/>
  <c r="E38" i="41"/>
  <c r="E22" i="41"/>
  <c r="E21" i="41"/>
  <c r="E20" i="41"/>
  <c r="I18" i="41"/>
  <c r="I17" i="41"/>
  <c r="I19" i="41" l="1"/>
  <c r="D6" i="57"/>
  <c r="D7" i="57"/>
  <c r="D11" i="52" l="1"/>
  <c r="D7" i="52"/>
  <c r="D13" i="52" s="1"/>
  <c r="E8" i="58"/>
  <c r="D8" i="58"/>
  <c r="E48" i="41" l="1"/>
  <c r="E47" i="41"/>
  <c r="I47" i="41" s="1"/>
  <c r="I48" i="41" l="1"/>
  <c r="I49" i="41" s="1"/>
  <c r="E49" i="41"/>
  <c r="E27" i="41" l="1"/>
  <c r="E26" i="41"/>
  <c r="J53" i="58" l="1"/>
  <c r="F7" i="58"/>
  <c r="F6" i="58"/>
  <c r="F8" i="58" s="1"/>
  <c r="H9" i="57" l="1"/>
  <c r="H10" i="57"/>
  <c r="C11" i="57"/>
  <c r="B11" i="57"/>
  <c r="G11" i="57" l="1"/>
  <c r="F11" i="57"/>
  <c r="H8" i="57"/>
  <c r="H7" i="57"/>
  <c r="H6" i="57"/>
  <c r="D11" i="57"/>
  <c r="H11" i="57" l="1"/>
  <c r="C13" i="49" l="1"/>
  <c r="C20" i="55"/>
  <c r="I11" i="41" l="1"/>
  <c r="I51" i="41"/>
  <c r="I50" i="41"/>
  <c r="I45" i="41"/>
  <c r="I44" i="41"/>
  <c r="H52" i="41"/>
  <c r="I30" i="41"/>
  <c r="E25" i="41"/>
  <c r="I24" i="41"/>
  <c r="I23" i="41"/>
  <c r="I15" i="41"/>
  <c r="I12" i="41"/>
  <c r="I9" i="41"/>
  <c r="I8" i="41"/>
  <c r="I6" i="41"/>
  <c r="I5" i="41"/>
  <c r="E28" i="41" l="1"/>
  <c r="I25" i="41"/>
  <c r="I52" i="41"/>
  <c r="I36" i="41"/>
  <c r="I26" i="41"/>
  <c r="I35" i="41"/>
  <c r="I46" i="41"/>
  <c r="I13" i="41"/>
  <c r="I7" i="41"/>
  <c r="I27" i="41"/>
  <c r="I33" i="41"/>
  <c r="E42" i="41"/>
  <c r="I32" i="41"/>
  <c r="I29" i="41"/>
  <c r="I31" i="41" s="1"/>
  <c r="I20" i="41"/>
  <c r="I21" i="41"/>
  <c r="I10" i="41"/>
  <c r="I14" i="41"/>
  <c r="I16" i="41" s="1"/>
  <c r="I37" i="41" l="1"/>
  <c r="I28" i="41"/>
  <c r="I34" i="41"/>
  <c r="I42" i="41"/>
  <c r="I39" i="41"/>
  <c r="E41" i="41"/>
  <c r="I38" i="41"/>
  <c r="I22" i="41"/>
  <c r="E43" i="41" l="1"/>
  <c r="I40" i="41"/>
  <c r="I41" i="41"/>
  <c r="I43" i="41" l="1"/>
  <c r="H17" i="59"/>
</calcChain>
</file>

<file path=xl/sharedStrings.xml><?xml version="1.0" encoding="utf-8"?>
<sst xmlns="http://schemas.openxmlformats.org/spreadsheetml/2006/main" count="1271" uniqueCount="317">
  <si>
    <t>구분</t>
  </si>
  <si>
    <t>보조금</t>
  </si>
  <si>
    <t>과목</t>
  </si>
  <si>
    <t>시설부담</t>
  </si>
  <si>
    <t>후원금</t>
  </si>
  <si>
    <t>계</t>
  </si>
  <si>
    <t>관</t>
  </si>
  <si>
    <t>항</t>
  </si>
  <si>
    <t>목</t>
  </si>
  <si>
    <t>급여</t>
  </si>
  <si>
    <t>예산</t>
  </si>
  <si>
    <t>결산</t>
  </si>
  <si>
    <t>증감</t>
  </si>
  <si>
    <t>제수당</t>
  </si>
  <si>
    <t>사회보험부담금</t>
  </si>
  <si>
    <t>인건비</t>
  </si>
  <si>
    <t>기관운영비</t>
  </si>
  <si>
    <t>여비</t>
  </si>
  <si>
    <t>수용비 및 수수료</t>
  </si>
  <si>
    <t>공공요금</t>
  </si>
  <si>
    <t>잡지출</t>
  </si>
  <si>
    <t>총합계</t>
  </si>
  <si>
    <t>국고보조금</t>
  </si>
  <si>
    <t>잡수입</t>
  </si>
  <si>
    <t>과  목</t>
  </si>
  <si>
    <t>증  감</t>
  </si>
  <si>
    <t>비  고</t>
  </si>
  <si>
    <t>예산액</t>
  </si>
  <si>
    <t>결산액</t>
  </si>
  <si>
    <t>비  고</t>
    <phoneticPr fontId="17" type="noConversion"/>
  </si>
  <si>
    <t>사무비</t>
    <phoneticPr fontId="17" type="noConversion"/>
  </si>
  <si>
    <t>계</t>
    <phoneticPr fontId="17" type="noConversion"/>
  </si>
  <si>
    <t>업무추진비</t>
    <phoneticPr fontId="17" type="noConversion"/>
  </si>
  <si>
    <t>계</t>
    <phoneticPr fontId="17" type="noConversion"/>
  </si>
  <si>
    <t>운영비</t>
    <phoneticPr fontId="17" type="noConversion"/>
  </si>
  <si>
    <t>계</t>
    <phoneticPr fontId="17" type="noConversion"/>
  </si>
  <si>
    <t>사업비</t>
    <phoneticPr fontId="17" type="noConversion"/>
  </si>
  <si>
    <t>사업비</t>
    <phoneticPr fontId="17" type="noConversion"/>
  </si>
  <si>
    <t>잡지출</t>
    <phoneticPr fontId="17" type="noConversion"/>
  </si>
  <si>
    <t>잡지출</t>
    <phoneticPr fontId="17" type="noConversion"/>
  </si>
  <si>
    <t>증감</t>
    <phoneticPr fontId="17" type="noConversion"/>
  </si>
  <si>
    <t>사업수입</t>
    <phoneticPr fontId="11" type="noConversion"/>
  </si>
  <si>
    <t>증감</t>
    <phoneticPr fontId="17" type="noConversion"/>
  </si>
  <si>
    <t>순번</t>
  </si>
  <si>
    <t>금액</t>
  </si>
  <si>
    <t>비고</t>
  </si>
  <si>
    <t>합계</t>
  </si>
  <si>
    <t>세  입</t>
    <phoneticPr fontId="17" type="noConversion"/>
  </si>
  <si>
    <t>세  출</t>
    <phoneticPr fontId="17" type="noConversion"/>
  </si>
  <si>
    <t>과  목</t>
    <phoneticPr fontId="17" type="noConversion"/>
  </si>
  <si>
    <t>예  산</t>
    <phoneticPr fontId="17" type="noConversion"/>
  </si>
  <si>
    <t>결  산</t>
    <phoneticPr fontId="17" type="noConversion"/>
  </si>
  <si>
    <t>증  감</t>
    <phoneticPr fontId="17" type="noConversion"/>
  </si>
  <si>
    <t>보조금</t>
    <phoneticPr fontId="17" type="noConversion"/>
  </si>
  <si>
    <t>인건비</t>
    <phoneticPr fontId="17" type="noConversion"/>
  </si>
  <si>
    <t>세입계</t>
    <phoneticPr fontId="17" type="noConversion"/>
  </si>
  <si>
    <t>세출계</t>
    <phoneticPr fontId="17" type="noConversion"/>
  </si>
  <si>
    <t>산출내역</t>
  </si>
  <si>
    <r>
      <t>(단위</t>
    </r>
    <r>
      <rPr>
        <sz val="11"/>
        <color theme="1"/>
        <rFont val="맑은 고딕"/>
        <family val="2"/>
        <charset val="129"/>
        <scheme val="minor"/>
      </rPr>
      <t>: 원)</t>
    </r>
    <phoneticPr fontId="11" type="noConversion"/>
  </si>
  <si>
    <t>잡지출</t>
    <phoneticPr fontId="11" type="noConversion"/>
  </si>
  <si>
    <t>수령일자</t>
  </si>
  <si>
    <t>보조계정(항)</t>
  </si>
  <si>
    <t>보조계정(목)</t>
  </si>
  <si>
    <t>보조기관</t>
  </si>
  <si>
    <t>보조금수입</t>
  </si>
  <si>
    <t>보건복지부</t>
  </si>
  <si>
    <t>1월 예탁금</t>
  </si>
  <si>
    <t>2월 예탁금</t>
  </si>
  <si>
    <t>3월 예탁금</t>
  </si>
  <si>
    <t>4월 예탁금</t>
  </si>
  <si>
    <t>5월 예탁금</t>
  </si>
  <si>
    <t>6월 예탁금</t>
  </si>
  <si>
    <t>7월 예탁금</t>
  </si>
  <si>
    <t>8월 예탁금</t>
  </si>
  <si>
    <t>9월 예탁금</t>
  </si>
  <si>
    <t>10월 예탁금</t>
  </si>
  <si>
    <t>11월 예탁금</t>
  </si>
  <si>
    <t>12월 예탁금</t>
  </si>
  <si>
    <t>과  목</t>
    <phoneticPr fontId="11" type="noConversion"/>
  </si>
  <si>
    <t>산출내역</t>
    <phoneticPr fontId="11" type="noConversion"/>
  </si>
  <si>
    <t>비  고</t>
    <phoneticPr fontId="17" type="noConversion"/>
  </si>
  <si>
    <t>관</t>
    <phoneticPr fontId="11" type="noConversion"/>
  </si>
  <si>
    <t>사무비</t>
    <phoneticPr fontId="11" type="noConversion"/>
  </si>
  <si>
    <t>업무추진비</t>
    <phoneticPr fontId="17" type="noConversion"/>
  </si>
  <si>
    <t>계</t>
    <phoneticPr fontId="17" type="noConversion"/>
  </si>
  <si>
    <t>운영비</t>
    <phoneticPr fontId="17" type="noConversion"/>
  </si>
  <si>
    <t>잡지출</t>
    <phoneticPr fontId="17" type="noConversion"/>
  </si>
  <si>
    <t>계</t>
    <phoneticPr fontId="11" type="noConversion"/>
  </si>
  <si>
    <t>급여</t>
    <phoneticPr fontId="11" type="noConversion"/>
  </si>
  <si>
    <t>제수당</t>
    <phoneticPr fontId="11" type="noConversion"/>
  </si>
  <si>
    <t>퇴직금및퇴직적립금</t>
    <phoneticPr fontId="11" type="noConversion"/>
  </si>
  <si>
    <t>사회보험부담금</t>
    <phoneticPr fontId="11" type="noConversion"/>
  </si>
  <si>
    <t>사업비</t>
    <phoneticPr fontId="11" type="noConversion"/>
  </si>
  <si>
    <t>사업비</t>
    <phoneticPr fontId="11" type="noConversion"/>
  </si>
  <si>
    <t>퇴직적립금</t>
    <phoneticPr fontId="11" type="noConversion"/>
  </si>
  <si>
    <t>총임금/12</t>
    <phoneticPr fontId="11" type="noConversion"/>
  </si>
  <si>
    <t xml:space="preserve"> 과세임금*4대보험요율</t>
    <phoneticPr fontId="11" type="noConversion"/>
  </si>
  <si>
    <t>사업비</t>
    <phoneticPr fontId="11" type="noConversion"/>
  </si>
  <si>
    <t xml:space="preserve"> 이자수입반납</t>
    <phoneticPr fontId="11" type="noConversion"/>
  </si>
  <si>
    <t>(단위:원)</t>
    <phoneticPr fontId="17" type="noConversion"/>
  </si>
  <si>
    <t>기타후생경비</t>
    <phoneticPr fontId="11" type="noConversion"/>
  </si>
  <si>
    <t>e나라도움 - 송년회 부상품</t>
  </si>
  <si>
    <t>e나라도움 - 송년회 감사패</t>
  </si>
  <si>
    <t>e나라도움 - 송년회 현수막</t>
  </si>
  <si>
    <t>(단위:원)</t>
    <phoneticPr fontId="11" type="noConversion"/>
  </si>
  <si>
    <r>
      <t>1. 2023년 구로구아이돌봄지원사업 세입·</t>
    </r>
    <r>
      <rPr>
        <b/>
        <sz val="22"/>
        <color theme="1"/>
        <rFont val="맑은 고딕"/>
        <family val="3"/>
        <charset val="129"/>
      </rPr>
      <t>세출 결산서</t>
    </r>
    <phoneticPr fontId="17" type="noConversion"/>
  </si>
  <si>
    <t>1-1. 2023년 세입결산서</t>
    <phoneticPr fontId="11" type="noConversion"/>
  </si>
  <si>
    <t>2023년</t>
    <phoneticPr fontId="17" type="noConversion"/>
  </si>
  <si>
    <t>기타잡수입</t>
    <phoneticPr fontId="11" type="noConversion"/>
  </si>
  <si>
    <t>e나라도움 예탁금 발생이자</t>
    <phoneticPr fontId="11" type="noConversion"/>
  </si>
  <si>
    <t>1-2. 2023년 세출결산서</t>
    <phoneticPr fontId="11" type="noConversion"/>
  </si>
  <si>
    <t>e나라도움-1월돌보미명절수당</t>
  </si>
  <si>
    <t>e나라도움-인적성검사지</t>
  </si>
  <si>
    <t>e나라도움-1월종사자급여등</t>
  </si>
  <si>
    <t>e나라도움-1월관리자수당</t>
  </si>
  <si>
    <t>e나라도움-1월관리비</t>
  </si>
  <si>
    <t>e나라도움-1월통신비가스요금</t>
  </si>
  <si>
    <t>e나라도움-1월노무자문료</t>
  </si>
  <si>
    <t>e나라도움-1월복합기임대료</t>
  </si>
  <si>
    <t>e나라도움-1월세무대리비</t>
  </si>
  <si>
    <t>e나라도움-1월문자이용료</t>
  </si>
  <si>
    <t>e나라도움-전문배상인보험</t>
  </si>
  <si>
    <t>e나라도움-구로1,2차 보수교육비 입금</t>
  </si>
  <si>
    <t>e나라도움-아이돌봄팀 사무실 이전 후 직원 격려 다과비(김*화 외 6명)</t>
  </si>
  <si>
    <t>e나라도움-아이돌봄팀 사무실 이전 후 직원 격려 식사비(김*화 외 6명)</t>
  </si>
  <si>
    <t>e나라도움-설연휴특례지원금</t>
  </si>
  <si>
    <t>e나라도움-종로2차 보수교육비 입금</t>
  </si>
  <si>
    <t>e나라도움-카드가맹수수료</t>
  </si>
  <si>
    <t>e나라도움-돌보미4대보험</t>
  </si>
  <si>
    <t>e나라도움-돌보미퇴직금</t>
  </si>
  <si>
    <t>e나라도움-1월주민세종업원분</t>
  </si>
  <si>
    <t>2023년 시비지원사업 1분기 보조금입금</t>
  </si>
  <si>
    <t>2023년 시비지원 종사자 조정수당</t>
  </si>
  <si>
    <t>e나라도움-돌보미 활동수당지원</t>
  </si>
  <si>
    <t>e나라도움-강서 1차 양성교육비 입금</t>
  </si>
  <si>
    <t>e나라도움-월간회의 후 직원 식사비(김*화 외 5명)</t>
  </si>
  <si>
    <t>e-나라도움-업무추진비</t>
  </si>
  <si>
    <t>e나라도움-아이돌봄팀 사업 운영 회의 후 식사비(김*화 외 6명)</t>
  </si>
  <si>
    <t>e나라도움-아이돌봄팀 사업운영 회의 후 다과비(김*화 외 6명)</t>
  </si>
  <si>
    <t>e나라도움-2월종사자급여등</t>
  </si>
  <si>
    <t>e나라도움-2월관리자수당</t>
  </si>
  <si>
    <t>e나라도움-아이돌보미(하*영) 모친상으로 인한 근조화환 구입</t>
  </si>
  <si>
    <t>e나라도움-구로3,4차 보수교육비 입금</t>
  </si>
  <si>
    <t>e나라도움-22년 아이돌봄사업 회계검증료</t>
  </si>
  <si>
    <t>e나라도움-2월노무자문료</t>
  </si>
  <si>
    <t>e나라도움-2월복합기임대료</t>
  </si>
  <si>
    <t>e나라도움-2월통신비가스요금</t>
  </si>
  <si>
    <t>e나라도움-2월세무대리비</t>
  </si>
  <si>
    <t>e나라도움-2월전기요금</t>
  </si>
  <si>
    <t>e나라도움-2월문자이용료</t>
  </si>
  <si>
    <t>e나라도움-복사용지구입</t>
  </si>
  <si>
    <t>e나라도움-업무추진비(아이돌보미 김*선 근조화환)</t>
  </si>
  <si>
    <t>e나라도움-업무추진비(아이돌보미 김*자 근조화환)</t>
  </si>
  <si>
    <t>e나라도움-2월주민세종업원분</t>
  </si>
  <si>
    <t>e나라도움-업무추진비(월간회의 후 직원 식사비)</t>
  </si>
  <si>
    <t>e나라도움-업무추진비(직원 격려 다과비)</t>
  </si>
  <si>
    <t>e나라도움-아이돌봄팀 직원 명함 제작</t>
  </si>
  <si>
    <t>e나라도움-구로 1차 양성교육비 입금</t>
  </si>
  <si>
    <t>e나라도움-3월관리자수당</t>
  </si>
  <si>
    <t>e나라도움-3월종사자급여등</t>
  </si>
  <si>
    <t>e나라도움-3월노무자문료</t>
  </si>
  <si>
    <t>e나라도움-3월복합기임대료</t>
  </si>
  <si>
    <t>e나라도움-3월세무대리비</t>
  </si>
  <si>
    <t>e나라도움-3월 ekp4u사용료</t>
  </si>
  <si>
    <t>e나라도움-3월문자이용료</t>
  </si>
  <si>
    <t>e나라도움-3월통신비가스요금</t>
  </si>
  <si>
    <t>e나라도움-3월전기요금</t>
  </si>
  <si>
    <t>e나라도움-강북5차 보수교육비 입금</t>
  </si>
  <si>
    <t>e나라도움-구로5,6차 보수교육비 입금</t>
  </si>
  <si>
    <t>e나라도움-업무추진비</t>
  </si>
  <si>
    <t>2023년 시비지원사업 2분기 보조금입금</t>
  </si>
  <si>
    <t>e나라도움-1월~2월 주민세종업원환급분 반환</t>
  </si>
  <si>
    <t>e나라도움-돌보미현장실습비</t>
  </si>
  <si>
    <t>e나라도움-4월관리자수당</t>
  </si>
  <si>
    <t>e나라도움-4월종사자급여등</t>
  </si>
  <si>
    <t>e나라도움-4월통신비요금</t>
  </si>
  <si>
    <t>e나라도움-4월문자이용료</t>
  </si>
  <si>
    <t>e나라도움-4월 ekp4u사용료</t>
  </si>
  <si>
    <t>e나라도움-4월세무대리비</t>
  </si>
  <si>
    <t>e나라도움-4월복합기임대료</t>
  </si>
  <si>
    <t>e나라도움-4월노무자문료</t>
  </si>
  <si>
    <t>e나라도움-4월전기요금</t>
  </si>
  <si>
    <t>e나라도움-업무추진비(아이돌보미 근조화환)</t>
  </si>
  <si>
    <t>e나라도움-돌보미기타관리비(이*희)</t>
  </si>
  <si>
    <t>e나라도움-신규실습비지급(강*주 외 8명/ 김*미 외8명)</t>
  </si>
  <si>
    <t>e나라도움-구로7차 보수교육비 입금</t>
  </si>
  <si>
    <t>e나라도움-5월종사자급여등</t>
  </si>
  <si>
    <t>e나라도움-5월관리자수당</t>
  </si>
  <si>
    <t>e나라도움-5월수도요금</t>
  </si>
  <si>
    <t>e나라도움-5월통신비요금</t>
  </si>
  <si>
    <t>e나라도움-5월문자이용료</t>
  </si>
  <si>
    <t>e나라도움-5월 ekp4u사용료</t>
  </si>
  <si>
    <t>e나라도움-5월세무대리비</t>
  </si>
  <si>
    <t>e나라도움-5월복합기임대료</t>
  </si>
  <si>
    <t>e나라도움-5월노무자문료</t>
  </si>
  <si>
    <t>e나라도움-돌보미기타교육비(5월 집담회 다과비)</t>
  </si>
  <si>
    <t>e나라도움-관악 1차 양성교육비 입금</t>
  </si>
  <si>
    <t>e나라도움-돌보미활동수당 지원</t>
  </si>
  <si>
    <t>e나라도움-돌보미기타교육비(6월 집담회 다과비,진로마트)</t>
  </si>
  <si>
    <t>e나라도움-돌보미기타교육비(6월 집담회 다과비,빵굼터)</t>
  </si>
  <si>
    <t>e나라도움-구로9,10차 보수교육비 입금</t>
  </si>
  <si>
    <t>e나라도움-6월종사자급여등</t>
  </si>
  <si>
    <t>e나라도움-6월관리자수당</t>
  </si>
  <si>
    <t>e나라도움-2023년 구로 9,10차 보수교육비</t>
  </si>
  <si>
    <t>e나라도움-북부6차 보수교육비 입금</t>
  </si>
  <si>
    <t>e나라도움-세무대리비</t>
  </si>
  <si>
    <t>e나라도움-문자이용료</t>
  </si>
  <si>
    <t>e나라도움-ekp4u사용료</t>
  </si>
  <si>
    <t>e나라도움-전기요금</t>
  </si>
  <si>
    <t>e나라도움-전화비등</t>
  </si>
  <si>
    <t>e나라도움-무인경비사용료</t>
  </si>
  <si>
    <t>e나라도움-복합기임대료</t>
  </si>
  <si>
    <t>e나라도움-노무자문료</t>
  </si>
  <si>
    <t>e나라도움-냉난방기 수리비</t>
  </si>
  <si>
    <t>e나라도움 현장실습비</t>
  </si>
  <si>
    <t>2023년 시비지원사업 3분기 보조금입금</t>
  </si>
  <si>
    <t>e나라도움-7월종사자급여등</t>
  </si>
  <si>
    <t>e나라도움-7월관리자수당</t>
  </si>
  <si>
    <t>e나라도움-구로11,13차 보수교육비 입금</t>
  </si>
  <si>
    <t>e나라도움-종량제봉투 구입</t>
  </si>
  <si>
    <t>e나라도움-아이돌봄팀 교통카드 충전</t>
  </si>
  <si>
    <t>e나라도움-8월종사자급여등</t>
  </si>
  <si>
    <t>e나라도움-8월관리자수당</t>
  </si>
  <si>
    <t>e나라도움-구로 2차 양성교육비 입금</t>
  </si>
  <si>
    <t>e나라도움-에어컨 수리기사 출장비</t>
  </si>
  <si>
    <t>e나라도움-구로2차양성교육비 추가</t>
  </si>
  <si>
    <t>e나라도움-퇴직연금수수료</t>
  </si>
  <si>
    <t>e나라도움-돌보미 명절상여금</t>
  </si>
  <si>
    <t>퇴직적립금 과오납 여입</t>
  </si>
  <si>
    <t>4대보험 기관부담금 과오납 여입</t>
  </si>
  <si>
    <t>e나라도움-9월종사자급여등</t>
  </si>
  <si>
    <t>e나라도움-9월관리자수당</t>
  </si>
  <si>
    <t>e나라도움-공인인증서 갱신수수료</t>
  </si>
  <si>
    <t>e나라도움-서초 2차 양성교육비 입금</t>
  </si>
  <si>
    <t>e나라도움-종로 13차 보수교육비 입금</t>
  </si>
  <si>
    <t>e나라도움-돌보미 퇴직적립금</t>
  </si>
  <si>
    <t>e나라도움-카드수수료</t>
  </si>
  <si>
    <t>e나라도움-돌보미 4대보험 추가납입</t>
  </si>
  <si>
    <t>e나라도움-돌보미기타교육비(10월 집담회 다과비,진로마트)</t>
  </si>
  <si>
    <t>e나라도움-돌보미기타교육비(10월 집담회 다과비,빵굼터)</t>
  </si>
  <si>
    <t>e나라도움-10월종사자급여등</t>
  </si>
  <si>
    <t>e나라도움-10월관리자수당</t>
  </si>
  <si>
    <t>2023년 시비지원사업 4분기 보조금입금</t>
  </si>
  <si>
    <t>e나라도움-전화비등 납부</t>
  </si>
  <si>
    <t>e나라도움-세무대리비등 납부</t>
  </si>
  <si>
    <t>e나라도움-서초 8차 보수교육비 입금</t>
  </si>
  <si>
    <t>e나라도움-돌보미 활동비 지원</t>
  </si>
  <si>
    <t>e나라도움-업무추진비(직원 월간회의 후 식사비)</t>
  </si>
  <si>
    <t>e나라도움-아이돌보미(정*섭)서울시 아이돌봄 유공자 시장 표창 수여 꽃다발 구입(수연플라워)</t>
  </si>
  <si>
    <t>e나라도움-11월종사자급여등</t>
  </si>
  <si>
    <t>e나라도움-11월관리자수당</t>
  </si>
  <si>
    <t>e나라도움-업무추진비(직원 격려 식사비)</t>
  </si>
  <si>
    <t>e나라도움-수용비 및 수수료(송년회 답례품 구입)</t>
  </si>
  <si>
    <t>e나라도움-수용비 및 수수료(송년회 물품 구입)</t>
  </si>
  <si>
    <t>e나라도움 - 업무추진비(월간회의 후 직원 식사비)</t>
  </si>
  <si>
    <t>e나라도움 - 아이돌보미 인적성검사 온라인용 구입</t>
  </si>
  <si>
    <t>e나라도움-돌보미 기타관리비(송년회 레크레이션 강사비)</t>
  </si>
  <si>
    <t>e나라도움-돌보미 기타관리비(송년회 다과비)</t>
  </si>
  <si>
    <t>e나라도움-업무추진비(송년회 진행 후 직원 식사)</t>
  </si>
  <si>
    <t>e나라도움-아이돌보미지원물품(영아전담-앞치마)</t>
  </si>
  <si>
    <t>e나라도움-아이돌보미지원물품(마스킹테이프)</t>
  </si>
  <si>
    <t>e나라도움-아이돌보미지원물품(풍선)</t>
  </si>
  <si>
    <t>e나라도움-아이돌보미지원물품(컬러종이컵)</t>
  </si>
  <si>
    <t>e나라도움-아이돌보미지원물품(양면색종이)</t>
  </si>
  <si>
    <t>e나라도움-12월종사자급여등</t>
  </si>
  <si>
    <t>e나라도움-12월관리자수당</t>
  </si>
  <si>
    <t>e나라도움-세무대리비등</t>
  </si>
  <si>
    <t>e나라도움-전화요금등</t>
  </si>
  <si>
    <t>e나라도움-수용비 및 수수료(A4 복사용지 구입)</t>
  </si>
  <si>
    <t>e나라도움-e나라도움 예탁금 잔액</t>
    <phoneticPr fontId="11" type="noConversion"/>
  </si>
  <si>
    <t xml:space="preserve"> 10년이상 4명 × 400천원 = 1,600천원
 10년미만 2명 × 300천원 = 600천원</t>
    <phoneticPr fontId="17" type="noConversion"/>
  </si>
  <si>
    <t>여비</t>
    <phoneticPr fontId="11" type="noConversion"/>
  </si>
  <si>
    <t>적용년월일</t>
  </si>
  <si>
    <t>예산액(1)</t>
  </si>
  <si>
    <t>전용액(2)</t>
  </si>
  <si>
    <t>예산현액(1+2)</t>
  </si>
  <si>
    <t>지출액(4)</t>
  </si>
  <si>
    <t>불용액(3-4)</t>
  </si>
  <si>
    <t>전용사유</t>
  </si>
  <si>
    <t>인건비</t>
    <phoneticPr fontId="11" type="noConversion"/>
  </si>
  <si>
    <t>업무추진비</t>
    <phoneticPr fontId="11" type="noConversion"/>
  </si>
  <si>
    <t>기관운영비</t>
    <phoneticPr fontId="11" type="noConversion"/>
  </si>
  <si>
    <t>운영비</t>
    <phoneticPr fontId="11" type="noConversion"/>
  </si>
  <si>
    <t>수용비및수수료</t>
    <phoneticPr fontId="11" type="noConversion"/>
  </si>
  <si>
    <t>공공요금</t>
    <phoneticPr fontId="11" type="noConversion"/>
  </si>
  <si>
    <t>2. 2023년 과목전용조서</t>
    <phoneticPr fontId="11" type="noConversion"/>
  </si>
  <si>
    <t>3. 2023년 정부보조금명세서</t>
    <phoneticPr fontId="11" type="noConversion"/>
  </si>
  <si>
    <t>4. 2023년 인건비명세서</t>
    <phoneticPr fontId="11" type="noConversion"/>
  </si>
  <si>
    <t>5. 2023년 사업비명세서</t>
    <phoneticPr fontId="11" type="noConversion"/>
  </si>
  <si>
    <t>6. 2023년 기타비용명세서</t>
    <phoneticPr fontId="11" type="noConversion"/>
  </si>
  <si>
    <t>. 가족수당
  팀장(배우자,부양가족1) 60,000*12월=720천원
  전담인력(배우자,자녀3) 250,000*3월*220,000*9월=2,730천원
  아동학대 전담인력(배우자) 40,000*12월=480천원
  전담인력(배우자,자녀2) 220,000*6월+150,000원*6월=2,220천원
  전담인력(부양가족2) 40,000원*12월*2인=960천원</t>
    <phoneticPr fontId="11" type="noConversion"/>
  </si>
  <si>
    <t>∙ 팀장 1명×3,313,910원×12개월=39,766천
∙ 전담인력  1명×2,742,900원 ×1개월+2,802,800원×11개월=33,573천
∙ 아동학대 전담인력 1명×2,673,300원 ×1개월+2,742,900원×11개월=32,845천
∙ 전담인력  1명×2,673,300원 ×4개월+2,742,900원×8개월=32,636천
∙ 전담인력  1명×2,206,900원 ×3개월+2,265,300원×9개월=27,008천
∙ 전담인력  1명×2,073,500원 ×2개월+2,112,400원*10월=25,271천</t>
    <phoneticPr fontId="11" type="noConversion"/>
  </si>
  <si>
    <t>. 조정수당
  전담인력 4호봉 1명 1,005천
  전담인력 1호봉 1명 2,029천</t>
    <phoneticPr fontId="11" type="noConversion"/>
  </si>
  <si>
    <t>.연장근로수당
  통상임금/209×1.5×10시간=10,297천원</t>
    <phoneticPr fontId="11" type="noConversion"/>
  </si>
  <si>
    <t>.급식비
  10만*12월*6인=7,200천</t>
    <phoneticPr fontId="11" type="noConversion"/>
  </si>
  <si>
    <t>.명절수당
  호봉급 120%*6인=18,998천
.선임수당 
   13만*12월=1,560천</t>
    <phoneticPr fontId="11" type="noConversion"/>
  </si>
  <si>
    <t xml:space="preserve"> 아이돌보미 경조사화환 375천
 팀워크숍 및 세미나  1,067천
 회의비 482천
 야근식비등 275천 </t>
    <phoneticPr fontId="11" type="noConversion"/>
  </si>
  <si>
    <t xml:space="preserve"> 교통카드충전 160천</t>
    <phoneticPr fontId="11" type="noConversion"/>
  </si>
  <si>
    <t xml:space="preserve"> 가스요금 1,638천
 전기요금등 8,508천
 전화비등 3,723천
 문자이용료 3,158천</t>
    <phoneticPr fontId="11" type="noConversion"/>
  </si>
  <si>
    <t>연장근로 추가로 수당 증액</t>
    <phoneticPr fontId="11" type="noConversion"/>
  </si>
  <si>
    <t xml:space="preserve"> 돌보미상해배상보험 2,184,000원</t>
  </si>
  <si>
    <t xml:space="preserve"> 돌보미사대보험 270,063,110원</t>
  </si>
  <si>
    <t xml:space="preserve"> 돌보미퇴직금 303,352,890원</t>
  </si>
  <si>
    <t xml:space="preserve"> 한부모지원금 961,000원</t>
  </si>
  <si>
    <t xml:space="preserve"> 돌보미활동수당 2,341,104,212원</t>
  </si>
  <si>
    <t xml:space="preserve"> 돌보미현장실습비 2,160,000원</t>
  </si>
  <si>
    <t xml:space="preserve"> 돌보미종일제추가수당 13,649,500원</t>
  </si>
  <si>
    <t xml:space="preserve"> 돌보미명절수당 118,000,000원</t>
  </si>
  <si>
    <t xml:space="preserve"> 돌보미시간제추가수당 105,372,750원</t>
  </si>
  <si>
    <t xml:space="preserve"> 돌보미양성,보수교육등36,770,000원</t>
  </si>
  <si>
    <t xml:space="preserve"> 돌보미예방접종비 3,571,000원</t>
  </si>
  <si>
    <t xml:space="preserve"> 영아전담 추가수당 48,147,700원</t>
  </si>
  <si>
    <t xml:space="preserve"> 돌보미 특화교육비 3,861,870원</t>
  </si>
  <si>
    <t xml:space="preserve"> 돌보미관리수당 3,600,000원</t>
  </si>
  <si>
    <t xml:space="preserve"> 돌보미관리비 9,649,980원</t>
  </si>
  <si>
    <t xml:space="preserve"> 잔액반납  1.126.177.366원      </t>
  </si>
  <si>
    <t xml:space="preserve"> 복합기임대료 3,960천
 노무자문료 2,640천
 세무대리비 1,980천
 무인경비비 2,094천
 전자결재이용 1,980천
 돌보미 앞치마등 돌봄물품 6,170천
 사무용품소모품 1,175천
 카드가맹수수료 236천
 돌보미 송년회 743천
 e나라도움 정산검증수수료 1,540천
 냉반방기수리등 640천
 명함 178천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</si>
</sst>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yyyy\-mm\-dd"/>
  </numFmts>
  <fonts count="29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9"/>
      <color rgb="FF000000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</font>
    <font>
      <b/>
      <sz val="30"/>
      <color theme="1"/>
      <name val="맑은 고딕"/>
      <family val="3"/>
      <charset val="129"/>
      <scheme val="minor"/>
    </font>
    <font>
      <sz val="9"/>
      <color rgb="FF286892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auto="1"/>
      </left>
      <right style="thick">
        <color indexed="64"/>
      </right>
      <top/>
      <bottom style="hair">
        <color auto="1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indexed="64"/>
      </top>
      <bottom style="hair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double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hair">
        <color auto="1"/>
      </left>
      <right style="hair">
        <color auto="1"/>
      </right>
      <top/>
      <bottom style="thick">
        <color indexed="64"/>
      </bottom>
      <diagonal/>
    </border>
    <border>
      <left style="hair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double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0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0" borderId="0"/>
    <xf numFmtId="0" fontId="13" fillId="0" borderId="0"/>
    <xf numFmtId="41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5" fillId="0" borderId="0">
      <alignment vertical="center"/>
    </xf>
  </cellStyleXfs>
  <cellXfs count="368">
    <xf numFmtId="0" fontId="0" fillId="0" borderId="0" xfId="0"/>
    <xf numFmtId="41" fontId="0" fillId="0" borderId="8" xfId="4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6" fontId="0" fillId="0" borderId="25" xfId="4" applyNumberFormat="1" applyFont="1" applyFill="1" applyBorder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4" applyNumberFormat="1" applyFont="1" applyFill="1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176" fontId="18" fillId="0" borderId="37" xfId="4" applyNumberFormat="1" applyFont="1" applyFill="1" applyBorder="1">
      <alignment vertical="center"/>
    </xf>
    <xf numFmtId="0" fontId="0" fillId="0" borderId="38" xfId="0" applyBorder="1" applyAlignment="1">
      <alignment vertical="center"/>
    </xf>
    <xf numFmtId="176" fontId="0" fillId="0" borderId="0" xfId="0" applyNumberFormat="1"/>
    <xf numFmtId="176" fontId="16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41" fontId="0" fillId="0" borderId="0" xfId="4" applyFont="1" applyAlignment="1"/>
    <xf numFmtId="41" fontId="16" fillId="2" borderId="0" xfId="4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1" fontId="0" fillId="0" borderId="28" xfId="4" applyFont="1" applyBorder="1" applyAlignment="1">
      <alignment horizontal="center" vertical="center"/>
    </xf>
    <xf numFmtId="3" fontId="0" fillId="0" borderId="29" xfId="4" applyNumberFormat="1" applyFont="1" applyFill="1" applyBorder="1" applyAlignment="1">
      <alignment horizontal="right" vertical="center"/>
    </xf>
    <xf numFmtId="3" fontId="0" fillId="0" borderId="49" xfId="4" applyNumberFormat="1" applyFont="1" applyFill="1" applyBorder="1" applyAlignment="1">
      <alignment horizontal="right" vertical="center"/>
    </xf>
    <xf numFmtId="176" fontId="18" fillId="0" borderId="50" xfId="4" applyNumberFormat="1" applyFont="1" applyBorder="1" applyAlignment="1">
      <alignment horizontal="right" vertical="center"/>
    </xf>
    <xf numFmtId="176" fontId="18" fillId="0" borderId="51" xfId="4" applyNumberFormat="1" applyFont="1" applyBorder="1" applyAlignment="1">
      <alignment horizontal="right" vertical="center"/>
    </xf>
    <xf numFmtId="3" fontId="0" fillId="0" borderId="75" xfId="4" applyNumberFormat="1" applyFont="1" applyBorder="1" applyAlignment="1">
      <alignment horizontal="right" vertical="center"/>
    </xf>
    <xf numFmtId="3" fontId="0" fillId="0" borderId="76" xfId="4" applyNumberFormat="1" applyFont="1" applyBorder="1" applyAlignment="1">
      <alignment horizontal="right" vertical="center"/>
    </xf>
    <xf numFmtId="3" fontId="0" fillId="0" borderId="77" xfId="4" applyNumberFormat="1" applyFont="1" applyBorder="1" applyAlignment="1">
      <alignment horizontal="right" vertical="center"/>
    </xf>
    <xf numFmtId="3" fontId="0" fillId="0" borderId="78" xfId="4" applyNumberFormat="1" applyFont="1" applyBorder="1" applyAlignment="1">
      <alignment horizontal="right" vertical="center"/>
    </xf>
    <xf numFmtId="3" fontId="0" fillId="0" borderId="75" xfId="4" applyNumberFormat="1" applyFont="1" applyFill="1" applyBorder="1" applyAlignment="1">
      <alignment horizontal="right" vertical="center"/>
    </xf>
    <xf numFmtId="3" fontId="0" fillId="0" borderId="76" xfId="4" applyNumberFormat="1" applyFont="1" applyFill="1" applyBorder="1" applyAlignment="1">
      <alignment horizontal="right" vertical="center"/>
    </xf>
    <xf numFmtId="3" fontId="0" fillId="0" borderId="77" xfId="4" applyNumberFormat="1" applyFont="1" applyFill="1" applyBorder="1" applyAlignment="1">
      <alignment horizontal="right" vertical="center"/>
    </xf>
    <xf numFmtId="3" fontId="0" fillId="0" borderId="78" xfId="4" applyNumberFormat="1" applyFont="1" applyFill="1" applyBorder="1" applyAlignment="1">
      <alignment horizontal="right" vertical="center"/>
    </xf>
    <xf numFmtId="3" fontId="0" fillId="0" borderId="80" xfId="4" applyNumberFormat="1" applyFont="1" applyFill="1" applyBorder="1" applyAlignment="1">
      <alignment horizontal="right" vertical="center"/>
    </xf>
    <xf numFmtId="3" fontId="0" fillId="0" borderId="80" xfId="4" applyNumberFormat="1" applyFont="1" applyBorder="1" applyAlignment="1">
      <alignment horizontal="right" vertical="center"/>
    </xf>
    <xf numFmtId="3" fontId="0" fillId="0" borderId="81" xfId="4" applyNumberFormat="1" applyFont="1" applyBorder="1" applyAlignment="1">
      <alignment horizontal="right" vertical="center"/>
    </xf>
    <xf numFmtId="3" fontId="0" fillId="0" borderId="82" xfId="4" applyNumberFormat="1" applyFont="1" applyBorder="1" applyAlignment="1">
      <alignment horizontal="right" vertical="center"/>
    </xf>
    <xf numFmtId="41" fontId="0" fillId="0" borderId="85" xfId="4" applyFont="1" applyBorder="1" applyAlignment="1">
      <alignment horizontal="center" vertical="center"/>
    </xf>
    <xf numFmtId="3" fontId="0" fillId="0" borderId="86" xfId="4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1" fontId="0" fillId="0" borderId="28" xfId="4" applyFont="1" applyFill="1" applyBorder="1" applyAlignment="1">
      <alignment horizontal="center" vertical="center"/>
    </xf>
    <xf numFmtId="176" fontId="0" fillId="0" borderId="50" xfId="4" applyNumberFormat="1" applyFont="1" applyFill="1" applyBorder="1" applyAlignment="1">
      <alignment horizontal="right" vertical="center"/>
    </xf>
    <xf numFmtId="176" fontId="0" fillId="0" borderId="51" xfId="4" applyNumberFormat="1" applyFont="1" applyFill="1" applyBorder="1" applyAlignment="1">
      <alignment horizontal="right" vertical="center"/>
    </xf>
    <xf numFmtId="176" fontId="0" fillId="0" borderId="28" xfId="4" applyNumberFormat="1" applyFont="1" applyFill="1" applyBorder="1" applyAlignment="1">
      <alignment horizontal="right" vertical="center"/>
    </xf>
    <xf numFmtId="41" fontId="0" fillId="0" borderId="8" xfId="4" applyFont="1" applyFill="1" applyBorder="1" applyAlignment="1">
      <alignment horizontal="center" vertical="center"/>
    </xf>
    <xf numFmtId="41" fontId="0" fillId="0" borderId="31" xfId="4" applyFont="1" applyFill="1" applyBorder="1" applyAlignment="1">
      <alignment horizontal="center" vertical="center"/>
    </xf>
    <xf numFmtId="176" fontId="0" fillId="0" borderId="43" xfId="4" applyNumberFormat="1" applyFont="1" applyFill="1" applyBorder="1" applyAlignment="1">
      <alignment horizontal="right" vertical="center"/>
    </xf>
    <xf numFmtId="176" fontId="0" fillId="0" borderId="48" xfId="4" applyNumberFormat="1" applyFont="1" applyFill="1" applyBorder="1" applyAlignment="1">
      <alignment horizontal="right" vertical="center"/>
    </xf>
    <xf numFmtId="176" fontId="0" fillId="0" borderId="31" xfId="4" applyNumberFormat="1" applyFont="1" applyFill="1" applyBorder="1" applyAlignment="1">
      <alignment horizontal="right" vertical="center"/>
    </xf>
    <xf numFmtId="176" fontId="0" fillId="0" borderId="10" xfId="4" applyNumberFormat="1" applyFont="1" applyFill="1" applyBorder="1" applyAlignment="1">
      <alignment horizontal="right" vertical="center"/>
    </xf>
    <xf numFmtId="176" fontId="0" fillId="0" borderId="8" xfId="4" applyNumberFormat="1" applyFont="1" applyFill="1" applyBorder="1" applyAlignment="1">
      <alignment horizontal="right" vertical="center"/>
    </xf>
    <xf numFmtId="0" fontId="8" fillId="0" borderId="0" xfId="5">
      <alignment vertical="center"/>
    </xf>
    <xf numFmtId="0" fontId="19" fillId="0" borderId="0" xfId="5" applyFont="1">
      <alignment vertical="center"/>
    </xf>
    <xf numFmtId="0" fontId="8" fillId="0" borderId="0" xfId="5" applyAlignment="1">
      <alignment horizontal="center" vertical="center"/>
    </xf>
    <xf numFmtId="0" fontId="8" fillId="0" borderId="89" xfId="5" applyBorder="1" applyAlignment="1">
      <alignment horizontal="center" vertical="center"/>
    </xf>
    <xf numFmtId="176" fontId="0" fillId="0" borderId="28" xfId="6" applyNumberFormat="1" applyFont="1" applyFill="1" applyBorder="1" applyAlignment="1">
      <alignment horizontal="right" vertical="center"/>
    </xf>
    <xf numFmtId="176" fontId="0" fillId="0" borderId="50" xfId="6" applyNumberFormat="1" applyFont="1" applyFill="1" applyBorder="1" applyAlignment="1">
      <alignment horizontal="right" vertical="center"/>
    </xf>
    <xf numFmtId="176" fontId="0" fillId="0" borderId="28" xfId="6" applyNumberFormat="1" applyFont="1" applyBorder="1" applyAlignment="1">
      <alignment horizontal="right" vertical="center"/>
    </xf>
    <xf numFmtId="176" fontId="0" fillId="0" borderId="47" xfId="6" applyNumberFormat="1" applyFont="1" applyBorder="1" applyAlignment="1">
      <alignment horizontal="right" vertical="center"/>
    </xf>
    <xf numFmtId="0" fontId="8" fillId="0" borderId="90" xfId="5" applyBorder="1" applyAlignment="1">
      <alignment horizontal="center" vertical="center"/>
    </xf>
    <xf numFmtId="176" fontId="0" fillId="0" borderId="8" xfId="6" applyNumberFormat="1" applyFont="1" applyBorder="1" applyAlignment="1">
      <alignment horizontal="right" vertical="center"/>
    </xf>
    <xf numFmtId="0" fontId="8" fillId="0" borderId="91" xfId="5" applyBorder="1" applyAlignment="1">
      <alignment horizontal="center" vertical="center"/>
    </xf>
    <xf numFmtId="176" fontId="0" fillId="0" borderId="65" xfId="6" applyNumberFormat="1" applyFont="1" applyBorder="1" applyAlignment="1">
      <alignment horizontal="right" vertical="center"/>
    </xf>
    <xf numFmtId="176" fontId="0" fillId="0" borderId="68" xfId="6" applyNumberFormat="1" applyFont="1" applyBorder="1" applyAlignment="1">
      <alignment horizontal="right" vertical="center"/>
    </xf>
    <xf numFmtId="0" fontId="8" fillId="0" borderId="39" xfId="5" applyBorder="1" applyAlignment="1">
      <alignment horizontal="center" vertical="center"/>
    </xf>
    <xf numFmtId="176" fontId="0" fillId="0" borderId="37" xfId="6" applyNumberFormat="1" applyFont="1" applyFill="1" applyBorder="1" applyAlignment="1">
      <alignment horizontal="right" vertical="center"/>
    </xf>
    <xf numFmtId="176" fontId="0" fillId="0" borderId="56" xfId="6" applyNumberFormat="1" applyFont="1" applyFill="1" applyBorder="1" applyAlignment="1">
      <alignment horizontal="right" vertical="center"/>
    </xf>
    <xf numFmtId="0" fontId="8" fillId="0" borderId="36" xfId="5" applyBorder="1" applyAlignment="1">
      <alignment horizontal="center" vertical="center"/>
    </xf>
    <xf numFmtId="41" fontId="0" fillId="0" borderId="37" xfId="6" applyFont="1" applyBorder="1" applyAlignment="1">
      <alignment horizontal="center" vertical="center"/>
    </xf>
    <xf numFmtId="176" fontId="0" fillId="0" borderId="38" xfId="6" applyNumberFormat="1" applyFont="1" applyBorder="1" applyAlignment="1">
      <alignment horizontal="right" vertical="center"/>
    </xf>
    <xf numFmtId="41" fontId="8" fillId="0" borderId="0" xfId="5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4" applyNumberFormat="1" applyFont="1" applyFill="1" applyBorder="1" applyAlignment="1">
      <alignment horizontal="center" vertical="center" wrapText="1"/>
    </xf>
    <xf numFmtId="176" fontId="0" fillId="0" borderId="3" xfId="4" applyNumberFormat="1" applyFont="1" applyFill="1" applyBorder="1" applyAlignment="1">
      <alignment horizontal="right" vertical="center"/>
    </xf>
    <xf numFmtId="0" fontId="0" fillId="0" borderId="8" xfId="4" applyNumberFormat="1" applyFont="1" applyFill="1" applyBorder="1" applyAlignment="1">
      <alignment horizontal="center" vertical="center" wrapText="1"/>
    </xf>
    <xf numFmtId="0" fontId="0" fillId="0" borderId="31" xfId="4" applyNumberFormat="1" applyFont="1" applyFill="1" applyBorder="1" applyAlignment="1">
      <alignment horizontal="center" vertical="center" wrapText="1"/>
    </xf>
    <xf numFmtId="176" fontId="0" fillId="0" borderId="2" xfId="4" applyNumberFormat="1" applyFont="1" applyFill="1" applyBorder="1" applyAlignment="1">
      <alignment horizontal="right" vertical="center"/>
    </xf>
    <xf numFmtId="3" fontId="0" fillId="0" borderId="32" xfId="4" applyNumberFormat="1" applyFont="1" applyFill="1" applyBorder="1" applyAlignment="1">
      <alignment horizontal="right" vertical="center"/>
    </xf>
    <xf numFmtId="0" fontId="0" fillId="0" borderId="34" xfId="4" applyNumberFormat="1" applyFont="1" applyFill="1" applyBorder="1" applyAlignment="1">
      <alignment horizontal="center" vertical="center" wrapText="1"/>
    </xf>
    <xf numFmtId="176" fontId="18" fillId="0" borderId="37" xfId="4" applyNumberFormat="1" applyFont="1" applyFill="1" applyBorder="1" applyAlignment="1">
      <alignment horizontal="right" vertical="center"/>
    </xf>
    <xf numFmtId="3" fontId="0" fillId="0" borderId="38" xfId="4" applyNumberFormat="1" applyFont="1" applyFill="1" applyBorder="1" applyAlignment="1">
      <alignment horizontal="right" vertical="center"/>
    </xf>
    <xf numFmtId="41" fontId="0" fillId="0" borderId="0" xfId="0" applyNumberFormat="1"/>
    <xf numFmtId="0" fontId="7" fillId="0" borderId="0" xfId="5" applyFont="1" applyAlignment="1">
      <alignment horizontal="right" vertical="center"/>
    </xf>
    <xf numFmtId="0" fontId="13" fillId="0" borderId="0" xfId="8" applyAlignment="1">
      <alignment horizontal="center" vertical="center"/>
    </xf>
    <xf numFmtId="0" fontId="13" fillId="0" borderId="99" xfId="8" applyBorder="1" applyAlignment="1">
      <alignment horizontal="center" vertical="center"/>
    </xf>
    <xf numFmtId="0" fontId="13" fillId="0" borderId="98" xfId="8" applyBorder="1" applyAlignment="1">
      <alignment horizontal="center" vertical="center"/>
    </xf>
    <xf numFmtId="0" fontId="0" fillId="0" borderId="51" xfId="8" applyFont="1" applyBorder="1" applyAlignment="1">
      <alignment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76" fontId="0" fillId="0" borderId="3" xfId="4" applyNumberFormat="1" applyFont="1" applyFill="1" applyBorder="1" applyAlignment="1">
      <alignment horizontal="left" vertical="center"/>
    </xf>
    <xf numFmtId="176" fontId="18" fillId="0" borderId="37" xfId="4" applyNumberFormat="1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8" fillId="0" borderId="92" xfId="5" applyBorder="1" applyAlignment="1">
      <alignment horizontal="center" vertical="center"/>
    </xf>
    <xf numFmtId="176" fontId="0" fillId="0" borderId="65" xfId="6" applyNumberFormat="1" applyFont="1" applyFill="1" applyBorder="1" applyAlignment="1">
      <alignment horizontal="right" vertical="center"/>
    </xf>
    <xf numFmtId="176" fontId="0" fillId="0" borderId="66" xfId="6" applyNumberFormat="1" applyFont="1" applyFill="1" applyBorder="1" applyAlignment="1">
      <alignment horizontal="right" vertical="center"/>
    </xf>
    <xf numFmtId="0" fontId="8" fillId="0" borderId="106" xfId="5" applyBorder="1" applyAlignment="1">
      <alignment horizontal="center" vertical="center"/>
    </xf>
    <xf numFmtId="176" fontId="0" fillId="0" borderId="30" xfId="6" applyNumberFormat="1" applyFont="1" applyBorder="1" applyAlignment="1">
      <alignment horizontal="right" vertical="center"/>
    </xf>
    <xf numFmtId="0" fontId="4" fillId="0" borderId="106" xfId="5" applyFont="1" applyBorder="1" applyAlignment="1">
      <alignment horizontal="center" vertical="center"/>
    </xf>
    <xf numFmtId="0" fontId="4" fillId="0" borderId="92" xfId="5" applyFont="1" applyBorder="1" applyAlignment="1">
      <alignment horizontal="center" vertical="center"/>
    </xf>
    <xf numFmtId="176" fontId="8" fillId="0" borderId="0" xfId="5" applyNumberFormat="1">
      <alignment vertical="center"/>
    </xf>
    <xf numFmtId="176" fontId="0" fillId="0" borderId="52" xfId="4" applyNumberFormat="1" applyFont="1" applyFill="1" applyBorder="1" applyAlignment="1">
      <alignment horizontal="right" vertical="center"/>
    </xf>
    <xf numFmtId="176" fontId="0" fillId="0" borderId="110" xfId="4" applyNumberFormat="1" applyFont="1" applyFill="1" applyBorder="1" applyAlignment="1">
      <alignment horizontal="right" vertical="center"/>
    </xf>
    <xf numFmtId="176" fontId="0" fillId="0" borderId="109" xfId="4" applyNumberFormat="1" applyFont="1" applyFill="1" applyBorder="1" applyAlignment="1">
      <alignment horizontal="right" vertical="center"/>
    </xf>
    <xf numFmtId="176" fontId="18" fillId="0" borderId="52" xfId="4" applyNumberFormat="1" applyFont="1" applyBorder="1" applyAlignment="1">
      <alignment horizontal="right" vertical="center"/>
    </xf>
    <xf numFmtId="176" fontId="0" fillId="0" borderId="8" xfId="6" applyNumberFormat="1" applyFont="1" applyFill="1" applyBorder="1" applyAlignment="1">
      <alignment horizontal="right" vertical="center"/>
    </xf>
    <xf numFmtId="176" fontId="0" fillId="0" borderId="29" xfId="6" applyNumberFormat="1" applyFont="1" applyFill="1" applyBorder="1" applyAlignment="1">
      <alignment horizontal="right" vertical="center"/>
    </xf>
    <xf numFmtId="0" fontId="0" fillId="0" borderId="114" xfId="4" applyNumberFormat="1" applyFont="1" applyFill="1" applyBorder="1" applyAlignment="1">
      <alignment horizontal="center" vertical="center" wrapText="1"/>
    </xf>
    <xf numFmtId="176" fontId="0" fillId="0" borderId="114" xfId="4" applyNumberFormat="1" applyFont="1" applyFill="1" applyBorder="1" applyAlignment="1">
      <alignment horizontal="right" vertical="center"/>
    </xf>
    <xf numFmtId="176" fontId="0" fillId="0" borderId="114" xfId="4" applyNumberFormat="1" applyFont="1" applyFill="1" applyBorder="1" applyAlignment="1">
      <alignment horizontal="left" vertical="center" wrapText="1"/>
    </xf>
    <xf numFmtId="3" fontId="0" fillId="0" borderId="113" xfId="4" applyNumberFormat="1" applyFont="1" applyFill="1" applyBorder="1" applyAlignment="1">
      <alignment horizontal="left" vertical="center" wrapText="1"/>
    </xf>
    <xf numFmtId="0" fontId="13" fillId="0" borderId="115" xfId="8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1" fontId="12" fillId="0" borderId="8" xfId="4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vertical="center" wrapText="1"/>
    </xf>
    <xf numFmtId="0" fontId="22" fillId="0" borderId="8" xfId="3" applyFont="1" applyBorder="1" applyAlignment="1">
      <alignment horizontal="left" vertical="center" wrapText="1"/>
    </xf>
    <xf numFmtId="0" fontId="0" fillId="0" borderId="10" xfId="8" applyFont="1" applyBorder="1" applyAlignment="1">
      <alignment vertical="center" wrapText="1"/>
    </xf>
    <xf numFmtId="0" fontId="0" fillId="0" borderId="10" xfId="8" applyFont="1" applyBorder="1" applyAlignment="1">
      <alignment vertical="center"/>
    </xf>
    <xf numFmtId="0" fontId="0" fillId="0" borderId="116" xfId="8" applyFont="1" applyBorder="1" applyAlignment="1">
      <alignment vertical="center" wrapText="1"/>
    </xf>
    <xf numFmtId="0" fontId="0" fillId="0" borderId="67" xfId="8" applyFont="1" applyBorder="1" applyAlignment="1">
      <alignment vertical="center" wrapText="1"/>
    </xf>
    <xf numFmtId="41" fontId="13" fillId="0" borderId="117" xfId="8" applyNumberFormat="1" applyBorder="1" applyAlignment="1">
      <alignment horizontal="center" vertical="center"/>
    </xf>
    <xf numFmtId="0" fontId="13" fillId="0" borderId="117" xfId="8" applyBorder="1" applyAlignment="1">
      <alignment horizontal="center" vertical="center"/>
    </xf>
    <xf numFmtId="0" fontId="13" fillId="0" borderId="118" xfId="8" applyBorder="1" applyAlignment="1">
      <alignment horizontal="center" vertical="center"/>
    </xf>
    <xf numFmtId="0" fontId="13" fillId="0" borderId="122" xfId="8" applyBorder="1" applyAlignment="1">
      <alignment horizontal="center" vertical="center"/>
    </xf>
    <xf numFmtId="0" fontId="13" fillId="0" borderId="123" xfId="8" applyBorder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0" fillId="0" borderId="0" xfId="8" applyFont="1" applyAlignment="1">
      <alignment horizontal="right" vertical="center"/>
    </xf>
    <xf numFmtId="0" fontId="3" fillId="0" borderId="0" xfId="5" applyFont="1" applyAlignment="1">
      <alignment horizontal="right" vertical="center"/>
    </xf>
    <xf numFmtId="176" fontId="0" fillId="4" borderId="31" xfId="4" applyNumberFormat="1" applyFont="1" applyFill="1" applyBorder="1" applyAlignment="1">
      <alignment horizontal="left" vertical="center" wrapText="1"/>
    </xf>
    <xf numFmtId="41" fontId="12" fillId="0" borderId="37" xfId="4" applyFont="1" applyBorder="1" applyAlignment="1">
      <alignment horizontal="center" vertical="center"/>
    </xf>
    <xf numFmtId="0" fontId="12" fillId="0" borderId="56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41" fontId="12" fillId="0" borderId="65" xfId="4" applyFont="1" applyBorder="1" applyAlignment="1">
      <alignment horizontal="center" vertical="center"/>
    </xf>
    <xf numFmtId="3" fontId="12" fillId="0" borderId="66" xfId="0" applyNumberFormat="1" applyFont="1" applyBorder="1" applyAlignment="1">
      <alignment vertical="center" wrapText="1"/>
    </xf>
    <xf numFmtId="0" fontId="12" fillId="0" borderId="124" xfId="0" applyFont="1" applyBorder="1" applyAlignment="1">
      <alignment horizontal="center" vertical="center"/>
    </xf>
    <xf numFmtId="176" fontId="0" fillId="0" borderId="8" xfId="4" applyNumberFormat="1" applyFont="1" applyFill="1" applyBorder="1" applyAlignment="1">
      <alignment horizontal="left" wrapText="1"/>
    </xf>
    <xf numFmtId="0" fontId="0" fillId="3" borderId="64" xfId="0" applyFill="1" applyBorder="1" applyAlignment="1">
      <alignment horizontal="center" vertical="center"/>
    </xf>
    <xf numFmtId="0" fontId="0" fillId="3" borderId="21" xfId="4" applyNumberFormat="1" applyFont="1" applyFill="1" applyBorder="1" applyAlignment="1">
      <alignment horizontal="center" vertical="center"/>
    </xf>
    <xf numFmtId="41" fontId="0" fillId="3" borderId="87" xfId="4" applyFont="1" applyFill="1" applyBorder="1" applyAlignment="1">
      <alignment horizontal="center" vertical="center"/>
    </xf>
    <xf numFmtId="41" fontId="0" fillId="4" borderId="28" xfId="4" applyFont="1" applyFill="1" applyBorder="1" applyAlignment="1">
      <alignment horizontal="center" vertical="center"/>
    </xf>
    <xf numFmtId="176" fontId="0" fillId="4" borderId="50" xfId="4" applyNumberFormat="1" applyFont="1" applyFill="1" applyBorder="1" applyAlignment="1">
      <alignment horizontal="right" vertical="center"/>
    </xf>
    <xf numFmtId="176" fontId="0" fillId="4" borderId="51" xfId="4" applyNumberFormat="1" applyFont="1" applyFill="1" applyBorder="1" applyAlignment="1">
      <alignment horizontal="right" vertical="center"/>
    </xf>
    <xf numFmtId="176" fontId="0" fillId="4" borderId="52" xfId="4" applyNumberFormat="1" applyFont="1" applyFill="1" applyBorder="1" applyAlignment="1">
      <alignment horizontal="right" vertical="center"/>
    </xf>
    <xf numFmtId="176" fontId="0" fillId="4" borderId="28" xfId="4" applyNumberFormat="1" applyFont="1" applyFill="1" applyBorder="1" applyAlignment="1">
      <alignment horizontal="right" vertical="center"/>
    </xf>
    <xf numFmtId="41" fontId="0" fillId="4" borderId="8" xfId="4" applyFont="1" applyFill="1" applyBorder="1" applyAlignment="1">
      <alignment horizontal="center" vertical="center"/>
    </xf>
    <xf numFmtId="176" fontId="0" fillId="4" borderId="9" xfId="4" applyNumberFormat="1" applyFont="1" applyFill="1" applyBorder="1" applyAlignment="1">
      <alignment horizontal="right" vertical="center"/>
    </xf>
    <xf numFmtId="176" fontId="0" fillId="4" borderId="10" xfId="4" applyNumberFormat="1" applyFont="1" applyFill="1" applyBorder="1" applyAlignment="1">
      <alignment horizontal="right" vertical="center"/>
    </xf>
    <xf numFmtId="176" fontId="0" fillId="4" borderId="109" xfId="4" applyNumberFormat="1" applyFont="1" applyFill="1" applyBorder="1" applyAlignment="1">
      <alignment horizontal="right" vertical="center"/>
    </xf>
    <xf numFmtId="176" fontId="0" fillId="4" borderId="8" xfId="4" applyNumberFormat="1" applyFont="1" applyFill="1" applyBorder="1" applyAlignment="1">
      <alignment horizontal="right" vertical="center"/>
    </xf>
    <xf numFmtId="41" fontId="0" fillId="4" borderId="31" xfId="4" applyFont="1" applyFill="1" applyBorder="1" applyAlignment="1">
      <alignment horizontal="center" vertical="center"/>
    </xf>
    <xf numFmtId="176" fontId="0" fillId="4" borderId="43" xfId="4" applyNumberFormat="1" applyFont="1" applyFill="1" applyBorder="1" applyAlignment="1">
      <alignment horizontal="right" vertical="center"/>
    </xf>
    <xf numFmtId="176" fontId="0" fillId="4" borderId="48" xfId="4" applyNumberFormat="1" applyFont="1" applyFill="1" applyBorder="1" applyAlignment="1">
      <alignment horizontal="right" vertical="center"/>
    </xf>
    <xf numFmtId="176" fontId="0" fillId="4" borderId="110" xfId="4" applyNumberFormat="1" applyFont="1" applyFill="1" applyBorder="1" applyAlignment="1">
      <alignment horizontal="right" vertical="center"/>
    </xf>
    <xf numFmtId="176" fontId="0" fillId="4" borderId="31" xfId="4" applyNumberFormat="1" applyFont="1" applyFill="1" applyBorder="1" applyAlignment="1">
      <alignment horizontal="right" vertical="center"/>
    </xf>
    <xf numFmtId="41" fontId="0" fillId="4" borderId="5" xfId="4" applyFont="1" applyFill="1" applyBorder="1" applyAlignment="1">
      <alignment horizontal="center" vertical="center"/>
    </xf>
    <xf numFmtId="176" fontId="0" fillId="4" borderId="41" xfId="4" applyNumberFormat="1" applyFont="1" applyFill="1" applyBorder="1" applyAlignment="1">
      <alignment horizontal="right" vertical="center"/>
    </xf>
    <xf numFmtId="41" fontId="0" fillId="4" borderId="58" xfId="4" applyFont="1" applyFill="1" applyBorder="1" applyAlignment="1">
      <alignment horizontal="center" vertical="center"/>
    </xf>
    <xf numFmtId="176" fontId="0" fillId="4" borderId="59" xfId="4" applyNumberFormat="1" applyFont="1" applyFill="1" applyBorder="1" applyAlignment="1">
      <alignment horizontal="right" vertical="center"/>
    </xf>
    <xf numFmtId="176" fontId="0" fillId="4" borderId="60" xfId="4" applyNumberFormat="1" applyFont="1" applyFill="1" applyBorder="1" applyAlignment="1">
      <alignment horizontal="right" vertical="center"/>
    </xf>
    <xf numFmtId="176" fontId="0" fillId="4" borderId="61" xfId="4" applyNumberFormat="1" applyFont="1" applyFill="1" applyBorder="1" applyAlignment="1">
      <alignment horizontal="right" vertical="center"/>
    </xf>
    <xf numFmtId="176" fontId="0" fillId="4" borderId="58" xfId="4" applyNumberFormat="1" applyFont="1" applyFill="1" applyBorder="1" applyAlignment="1">
      <alignment horizontal="right" vertical="center"/>
    </xf>
    <xf numFmtId="176" fontId="0" fillId="4" borderId="6" xfId="4" applyNumberFormat="1" applyFont="1" applyFill="1" applyBorder="1" applyAlignment="1">
      <alignment horizontal="right" vertical="center"/>
    </xf>
    <xf numFmtId="176" fontId="0" fillId="4" borderId="7" xfId="4" applyNumberFormat="1" applyFont="1" applyFill="1" applyBorder="1" applyAlignment="1">
      <alignment horizontal="right" vertical="center"/>
    </xf>
    <xf numFmtId="41" fontId="0" fillId="4" borderId="62" xfId="4" applyFont="1" applyFill="1" applyBorder="1" applyAlignment="1">
      <alignment horizontal="center" vertical="center"/>
    </xf>
    <xf numFmtId="176" fontId="0" fillId="4" borderId="42" xfId="4" applyNumberFormat="1" applyFont="1" applyFill="1" applyBorder="1" applyAlignment="1">
      <alignment horizontal="right" vertical="center"/>
    </xf>
    <xf numFmtId="176" fontId="0" fillId="4" borderId="63" xfId="4" applyNumberFormat="1" applyFont="1" applyFill="1" applyBorder="1" applyAlignment="1">
      <alignment horizontal="right" vertical="center"/>
    </xf>
    <xf numFmtId="176" fontId="0" fillId="4" borderId="111" xfId="4" applyNumberFormat="1" applyFont="1" applyFill="1" applyBorder="1" applyAlignment="1">
      <alignment horizontal="right" vertical="center"/>
    </xf>
    <xf numFmtId="41" fontId="0" fillId="4" borderId="65" xfId="4" applyFont="1" applyFill="1" applyBorder="1" applyAlignment="1">
      <alignment horizontal="center" vertical="center"/>
    </xf>
    <xf numFmtId="176" fontId="0" fillId="4" borderId="66" xfId="4" applyNumberFormat="1" applyFont="1" applyFill="1" applyBorder="1" applyAlignment="1">
      <alignment horizontal="right" vertical="center"/>
    </xf>
    <xf numFmtId="176" fontId="0" fillId="4" borderId="67" xfId="4" applyNumberFormat="1" applyFont="1" applyFill="1" applyBorder="1" applyAlignment="1">
      <alignment horizontal="right" vertical="center"/>
    </xf>
    <xf numFmtId="176" fontId="0" fillId="4" borderId="112" xfId="4" applyNumberFormat="1" applyFont="1" applyFill="1" applyBorder="1" applyAlignment="1">
      <alignment horizontal="right" vertical="center"/>
    </xf>
    <xf numFmtId="176" fontId="0" fillId="4" borderId="65" xfId="4" applyNumberFormat="1" applyFont="1" applyFill="1" applyBorder="1" applyAlignment="1">
      <alignment horizontal="right" vertical="center"/>
    </xf>
    <xf numFmtId="0" fontId="13" fillId="3" borderId="128" xfId="8" applyFill="1" applyBorder="1" applyAlignment="1">
      <alignment horizontal="center" vertical="center"/>
    </xf>
    <xf numFmtId="0" fontId="13" fillId="3" borderId="129" xfId="8" applyFill="1" applyBorder="1" applyAlignment="1">
      <alignment horizontal="center" vertical="center"/>
    </xf>
    <xf numFmtId="0" fontId="13" fillId="3" borderId="130" xfId="8" applyFill="1" applyBorder="1" applyAlignment="1">
      <alignment horizontal="center" vertical="center"/>
    </xf>
    <xf numFmtId="0" fontId="13" fillId="3" borderId="131" xfId="8" applyFill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1" fontId="12" fillId="0" borderId="28" xfId="4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/>
    </xf>
    <xf numFmtId="0" fontId="0" fillId="3" borderId="132" xfId="0" applyFill="1" applyBorder="1" applyAlignment="1">
      <alignment horizontal="center" vertical="center"/>
    </xf>
    <xf numFmtId="0" fontId="12" fillId="3" borderId="133" xfId="0" applyFont="1" applyFill="1" applyBorder="1" applyAlignment="1">
      <alignment horizontal="center" vertical="center"/>
    </xf>
    <xf numFmtId="0" fontId="12" fillId="3" borderId="13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8" fillId="3" borderId="20" xfId="5" applyFill="1" applyBorder="1" applyAlignment="1">
      <alignment horizontal="center" vertical="center"/>
    </xf>
    <xf numFmtId="0" fontId="8" fillId="3" borderId="2" xfId="5" applyFill="1" applyBorder="1" applyAlignment="1">
      <alignment horizontal="center" vertical="center"/>
    </xf>
    <xf numFmtId="0" fontId="8" fillId="3" borderId="44" xfId="5" applyFill="1" applyBorder="1" applyAlignment="1">
      <alignment horizontal="center" vertical="center"/>
    </xf>
    <xf numFmtId="0" fontId="8" fillId="3" borderId="35" xfId="5" applyFill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176" fontId="0" fillId="4" borderId="62" xfId="4" applyNumberFormat="1" applyFont="1" applyFill="1" applyBorder="1" applyAlignment="1">
      <alignment horizontal="right" vertical="center"/>
    </xf>
    <xf numFmtId="176" fontId="18" fillId="0" borderId="136" xfId="4" applyNumberFormat="1" applyFont="1" applyBorder="1" applyAlignment="1">
      <alignment horizontal="right" vertical="center"/>
    </xf>
    <xf numFmtId="176" fontId="18" fillId="0" borderId="137" xfId="4" applyNumberFormat="1" applyFont="1" applyBorder="1" applyAlignment="1">
      <alignment horizontal="right" vertical="center"/>
    </xf>
    <xf numFmtId="176" fontId="18" fillId="0" borderId="138" xfId="4" applyNumberFormat="1" applyFont="1" applyBorder="1" applyAlignment="1">
      <alignment horizontal="right" vertical="center"/>
    </xf>
    <xf numFmtId="0" fontId="15" fillId="3" borderId="139" xfId="0" applyFont="1" applyFill="1" applyBorder="1" applyAlignment="1">
      <alignment horizontal="center" vertical="center" wrapText="1"/>
    </xf>
    <xf numFmtId="0" fontId="15" fillId="3" borderId="140" xfId="0" applyFont="1" applyFill="1" applyBorder="1" applyAlignment="1">
      <alignment horizontal="center" vertical="center" wrapText="1"/>
    </xf>
    <xf numFmtId="0" fontId="15" fillId="3" borderId="141" xfId="0" applyFont="1" applyFill="1" applyBorder="1" applyAlignment="1">
      <alignment horizontal="center" vertical="center" wrapText="1"/>
    </xf>
    <xf numFmtId="0" fontId="13" fillId="0" borderId="0" xfId="8" applyAlignment="1">
      <alignment horizontal="left" vertical="center"/>
    </xf>
    <xf numFmtId="176" fontId="0" fillId="0" borderId="2" xfId="4" applyNumberFormat="1" applyFont="1" applyFill="1" applyBorder="1" applyAlignment="1">
      <alignment horizontal="left" vertical="center"/>
    </xf>
    <xf numFmtId="3" fontId="0" fillId="0" borderId="35" xfId="4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right" vertical="center"/>
    </xf>
    <xf numFmtId="0" fontId="27" fillId="0" borderId="150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 vertical="center" wrapText="1"/>
    </xf>
    <xf numFmtId="14" fontId="27" fillId="0" borderId="154" xfId="0" applyNumberFormat="1" applyFont="1" applyBorder="1" applyAlignment="1">
      <alignment horizontal="center" vertical="center" wrapText="1"/>
    </xf>
    <xf numFmtId="176" fontId="27" fillId="0" borderId="51" xfId="0" applyNumberFormat="1" applyFont="1" applyBorder="1" applyAlignment="1">
      <alignment horizontal="right" vertical="center" wrapText="1"/>
    </xf>
    <xf numFmtId="0" fontId="27" fillId="0" borderId="47" xfId="0" applyFont="1" applyBorder="1" applyAlignment="1">
      <alignment horizontal="left" vertical="center" wrapText="1"/>
    </xf>
    <xf numFmtId="0" fontId="27" fillId="0" borderId="91" xfId="0" applyFont="1" applyBorder="1" applyAlignment="1">
      <alignment horizontal="center" vertical="center" wrapText="1"/>
    </xf>
    <xf numFmtId="0" fontId="27" fillId="0" borderId="156" xfId="0" applyFont="1" applyBorder="1" applyAlignment="1">
      <alignment horizontal="center" vertical="center" wrapText="1"/>
    </xf>
    <xf numFmtId="176" fontId="27" fillId="0" borderId="10" xfId="0" applyNumberFormat="1" applyFont="1" applyBorder="1" applyAlignment="1">
      <alignment horizontal="righ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157" xfId="0" applyFont="1" applyBorder="1" applyAlignment="1">
      <alignment horizontal="center" vertical="center" wrapText="1"/>
    </xf>
    <xf numFmtId="0" fontId="27" fillId="0" borderId="158" xfId="0" applyFont="1" applyBorder="1" applyAlignment="1">
      <alignment horizontal="center" vertical="center" wrapText="1"/>
    </xf>
    <xf numFmtId="176" fontId="27" fillId="0" borderId="48" xfId="0" applyNumberFormat="1" applyFont="1" applyBorder="1" applyAlignment="1">
      <alignment horizontal="right" vertical="center" wrapText="1"/>
    </xf>
    <xf numFmtId="0" fontId="27" fillId="0" borderId="49" xfId="0" applyFont="1" applyBorder="1" applyAlignment="1">
      <alignment horizontal="left" vertical="center" wrapText="1"/>
    </xf>
    <xf numFmtId="0" fontId="27" fillId="0" borderId="159" xfId="0" applyFont="1" applyBorder="1" applyAlignment="1">
      <alignment horizontal="center" vertical="center" wrapText="1"/>
    </xf>
    <xf numFmtId="0" fontId="27" fillId="0" borderId="160" xfId="0" applyFont="1" applyBorder="1" applyAlignment="1">
      <alignment horizontal="center" vertical="center" wrapText="1"/>
    </xf>
    <xf numFmtId="176" fontId="12" fillId="0" borderId="0" xfId="0" applyNumberFormat="1" applyFont="1"/>
    <xf numFmtId="14" fontId="27" fillId="0" borderId="103" xfId="0" applyNumberFormat="1" applyFont="1" applyBorder="1" applyAlignment="1">
      <alignment horizontal="center" vertical="center" wrapText="1"/>
    </xf>
    <xf numFmtId="0" fontId="27" fillId="0" borderId="162" xfId="0" applyFont="1" applyBorder="1" applyAlignment="1">
      <alignment horizontal="center" vertical="center" wrapText="1"/>
    </xf>
    <xf numFmtId="176" fontId="27" fillId="0" borderId="157" xfId="0" applyNumberFormat="1" applyFont="1" applyBorder="1" applyAlignment="1">
      <alignment horizontal="right" vertical="center" wrapText="1"/>
    </xf>
    <xf numFmtId="0" fontId="27" fillId="0" borderId="32" xfId="0" applyFont="1" applyBorder="1" applyAlignment="1">
      <alignment horizontal="left" vertical="center" wrapText="1"/>
    </xf>
    <xf numFmtId="0" fontId="27" fillId="0" borderId="103" xfId="0" applyFont="1" applyBorder="1" applyAlignment="1">
      <alignment horizontal="center" vertical="center" wrapText="1"/>
    </xf>
    <xf numFmtId="0" fontId="27" fillId="0" borderId="163" xfId="0" applyFont="1" applyBorder="1" applyAlignment="1">
      <alignment horizontal="center" vertical="center" wrapText="1"/>
    </xf>
    <xf numFmtId="0" fontId="27" fillId="0" borderId="164" xfId="0" applyFont="1" applyBorder="1" applyAlignment="1">
      <alignment horizontal="center" vertical="center" wrapText="1"/>
    </xf>
    <xf numFmtId="14" fontId="27" fillId="0" borderId="165" xfId="0" applyNumberFormat="1" applyFont="1" applyBorder="1" applyAlignment="1">
      <alignment horizontal="center" vertical="center" wrapText="1"/>
    </xf>
    <xf numFmtId="176" fontId="27" fillId="0" borderId="166" xfId="0" applyNumberFormat="1" applyFont="1" applyBorder="1" applyAlignment="1">
      <alignment horizontal="right" vertical="center" wrapText="1"/>
    </xf>
    <xf numFmtId="0" fontId="27" fillId="0" borderId="26" xfId="0" applyFont="1" applyBorder="1" applyAlignment="1">
      <alignment horizontal="left" vertical="center" wrapText="1"/>
    </xf>
    <xf numFmtId="176" fontId="27" fillId="0" borderId="167" xfId="0" applyNumberFormat="1" applyFont="1" applyBorder="1" applyAlignment="1">
      <alignment horizontal="right"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6" fillId="3" borderId="148" xfId="0" applyFont="1" applyFill="1" applyBorder="1" applyAlignment="1">
      <alignment horizontal="center" vertical="center" wrapText="1"/>
    </xf>
    <xf numFmtId="0" fontId="26" fillId="3" borderId="149" xfId="0" applyFont="1" applyFill="1" applyBorder="1" applyAlignment="1">
      <alignment horizontal="center" vertical="center" wrapText="1"/>
    </xf>
    <xf numFmtId="0" fontId="26" fillId="3" borderId="130" xfId="0" applyFont="1" applyFill="1" applyBorder="1" applyAlignment="1">
      <alignment horizontal="center" vertical="center" wrapText="1"/>
    </xf>
    <xf numFmtId="0" fontId="26" fillId="3" borderId="129" xfId="0" applyFont="1" applyFill="1" applyBorder="1" applyAlignment="1">
      <alignment horizontal="center" vertical="center" wrapText="1"/>
    </xf>
    <xf numFmtId="0" fontId="26" fillId="3" borderId="134" xfId="0" applyFont="1" applyFill="1" applyBorder="1" applyAlignment="1">
      <alignment horizontal="center" vertical="center" wrapText="1"/>
    </xf>
    <xf numFmtId="0" fontId="26" fillId="0" borderId="161" xfId="0" applyFont="1" applyBorder="1" applyAlignment="1">
      <alignment vertical="center" wrapText="1"/>
    </xf>
    <xf numFmtId="176" fontId="26" fillId="0" borderId="117" xfId="0" applyNumberFormat="1" applyFont="1" applyBorder="1" applyAlignment="1">
      <alignment horizontal="right" vertical="center" wrapText="1"/>
    </xf>
    <xf numFmtId="0" fontId="12" fillId="0" borderId="38" xfId="0" applyFont="1" applyBorder="1" applyAlignment="1">
      <alignment vertical="center"/>
    </xf>
    <xf numFmtId="0" fontId="0" fillId="0" borderId="0" xfId="8" applyFont="1" applyAlignment="1">
      <alignment horizontal="center" vertical="center"/>
    </xf>
    <xf numFmtId="176" fontId="0" fillId="0" borderId="8" xfId="4" applyNumberFormat="1" applyFont="1" applyFill="1" applyBorder="1" applyAlignment="1">
      <alignment horizontal="left" vertical="center" wrapText="1"/>
    </xf>
    <xf numFmtId="176" fontId="26" fillId="3" borderId="105" xfId="0" applyNumberFormat="1" applyFont="1" applyFill="1" applyBorder="1" applyAlignment="1">
      <alignment horizontal="center" vertical="center" wrapText="1"/>
    </xf>
    <xf numFmtId="0" fontId="28" fillId="0" borderId="142" xfId="0" applyFont="1" applyBorder="1" applyAlignment="1">
      <alignment horizontal="center" vertical="center" wrapText="1"/>
    </xf>
    <xf numFmtId="177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176" fontId="28" fillId="0" borderId="14" xfId="0" applyNumberFormat="1" applyFont="1" applyBorder="1" applyAlignment="1">
      <alignment horizontal="right" vertical="center" wrapText="1"/>
    </xf>
    <xf numFmtId="0" fontId="28" fillId="0" borderId="143" xfId="0" applyFont="1" applyBorder="1" applyAlignment="1">
      <alignment horizontal="left" vertical="center" wrapText="1"/>
    </xf>
    <xf numFmtId="0" fontId="28" fillId="0" borderId="144" xfId="0" applyFont="1" applyBorder="1" applyAlignment="1">
      <alignment horizontal="center" vertical="center" wrapText="1"/>
    </xf>
    <xf numFmtId="177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176" fontId="28" fillId="0" borderId="15" xfId="0" applyNumberFormat="1" applyFont="1" applyBorder="1" applyAlignment="1">
      <alignment horizontal="right" vertical="center" wrapText="1"/>
    </xf>
    <xf numFmtId="0" fontId="28" fillId="0" borderId="145" xfId="0" applyFont="1" applyBorder="1" applyAlignment="1">
      <alignment horizontal="left" vertical="center" wrapText="1"/>
    </xf>
    <xf numFmtId="0" fontId="28" fillId="0" borderId="146" xfId="0" applyFont="1" applyBorder="1" applyAlignment="1">
      <alignment horizontal="center" vertical="center" wrapText="1"/>
    </xf>
    <xf numFmtId="177" fontId="28" fillId="0" borderId="125" xfId="0" applyNumberFormat="1" applyFont="1" applyBorder="1" applyAlignment="1">
      <alignment horizontal="center" vertical="center" wrapText="1"/>
    </xf>
    <xf numFmtId="0" fontId="28" fillId="0" borderId="125" xfId="0" applyFont="1" applyBorder="1" applyAlignment="1">
      <alignment horizontal="left" vertical="center" wrapText="1"/>
    </xf>
    <xf numFmtId="176" fontId="28" fillId="0" borderId="125" xfId="0" applyNumberFormat="1" applyFont="1" applyBorder="1" applyAlignment="1">
      <alignment horizontal="right" vertical="center" wrapText="1"/>
    </xf>
    <xf numFmtId="0" fontId="28" fillId="0" borderId="147" xfId="0" applyFont="1" applyBorder="1" applyAlignment="1">
      <alignment horizontal="left" vertical="center" wrapText="1"/>
    </xf>
    <xf numFmtId="0" fontId="23" fillId="0" borderId="0" xfId="5" applyFont="1" applyAlignment="1">
      <alignment horizontal="center" vertical="center"/>
    </xf>
    <xf numFmtId="0" fontId="8" fillId="3" borderId="16" xfId="5" applyFill="1" applyBorder="1" applyAlignment="1">
      <alignment horizontal="center" vertical="center"/>
    </xf>
    <xf numFmtId="0" fontId="8" fillId="3" borderId="12" xfId="5" applyFill="1" applyBorder="1" applyAlignment="1">
      <alignment horizontal="center" vertical="center"/>
    </xf>
    <xf numFmtId="0" fontId="8" fillId="3" borderId="13" xfId="5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41" fontId="0" fillId="3" borderId="69" xfId="4" applyFont="1" applyFill="1" applyBorder="1" applyAlignment="1">
      <alignment horizontal="center" vertical="center"/>
    </xf>
    <xf numFmtId="41" fontId="0" fillId="3" borderId="93" xfId="4" applyFont="1" applyFill="1" applyBorder="1" applyAlignment="1">
      <alignment horizontal="center" vertical="center"/>
    </xf>
    <xf numFmtId="41" fontId="0" fillId="3" borderId="70" xfId="4" applyFont="1" applyFill="1" applyBorder="1" applyAlignment="1">
      <alignment horizontal="center" vertical="center"/>
    </xf>
    <xf numFmtId="0" fontId="0" fillId="4" borderId="11" xfId="4" applyNumberFormat="1" applyFont="1" applyFill="1" applyBorder="1" applyAlignment="1">
      <alignment horizontal="center" vertical="center" wrapText="1"/>
    </xf>
    <xf numFmtId="0" fontId="0" fillId="4" borderId="4" xfId="4" applyNumberFormat="1" applyFont="1" applyFill="1" applyBorder="1" applyAlignment="1">
      <alignment horizontal="center" vertical="center" wrapText="1"/>
    </xf>
    <xf numFmtId="0" fontId="0" fillId="4" borderId="3" xfId="4" applyNumberFormat="1" applyFont="1" applyFill="1" applyBorder="1" applyAlignment="1">
      <alignment horizontal="center" vertical="center" wrapText="1"/>
    </xf>
    <xf numFmtId="0" fontId="0" fillId="4" borderId="24" xfId="4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4" borderId="18" xfId="4" applyNumberFormat="1" applyFont="1" applyFill="1" applyBorder="1" applyAlignment="1">
      <alignment horizontal="center" vertical="center" wrapText="1"/>
    </xf>
    <xf numFmtId="0" fontId="0" fillId="4" borderId="21" xfId="4" applyNumberFormat="1" applyFont="1" applyFill="1" applyBorder="1" applyAlignment="1">
      <alignment horizontal="center" vertical="center" wrapText="1"/>
    </xf>
    <xf numFmtId="41" fontId="0" fillId="0" borderId="79" xfId="4" applyFont="1" applyBorder="1" applyAlignment="1">
      <alignment horizontal="center" vertical="center" wrapText="1"/>
    </xf>
    <xf numFmtId="41" fontId="0" fillId="0" borderId="0" xfId="4" applyFont="1" applyBorder="1" applyAlignment="1">
      <alignment horizontal="center" vertical="center" wrapText="1"/>
    </xf>
    <xf numFmtId="41" fontId="0" fillId="0" borderId="55" xfId="4" applyFont="1" applyBorder="1" applyAlignment="1">
      <alignment horizontal="center" vertical="center" wrapText="1"/>
    </xf>
    <xf numFmtId="41" fontId="0" fillId="0" borderId="83" xfId="4" applyFont="1" applyBorder="1" applyAlignment="1">
      <alignment horizontal="center" vertical="center" wrapText="1"/>
    </xf>
    <xf numFmtId="41" fontId="0" fillId="0" borderId="88" xfId="4" applyFont="1" applyBorder="1" applyAlignment="1">
      <alignment horizontal="center" vertical="center" wrapText="1"/>
    </xf>
    <xf numFmtId="41" fontId="0" fillId="0" borderId="84" xfId="4" applyFont="1" applyBorder="1" applyAlignment="1">
      <alignment horizontal="center" vertical="center" wrapText="1"/>
    </xf>
    <xf numFmtId="0" fontId="0" fillId="4" borderId="53" xfId="4" applyNumberFormat="1" applyFont="1" applyFill="1" applyBorder="1" applyAlignment="1">
      <alignment horizontal="center" vertical="center" wrapText="1"/>
    </xf>
    <xf numFmtId="0" fontId="0" fillId="4" borderId="54" xfId="4" applyNumberFormat="1" applyFont="1" applyFill="1" applyBorder="1" applyAlignment="1">
      <alignment horizontal="center" vertical="center" wrapText="1"/>
    </xf>
    <xf numFmtId="0" fontId="0" fillId="4" borderId="45" xfId="4" applyNumberFormat="1" applyFont="1" applyFill="1" applyBorder="1" applyAlignment="1">
      <alignment horizontal="center" vertical="center" wrapText="1"/>
    </xf>
    <xf numFmtId="0" fontId="0" fillId="4" borderId="55" xfId="4" applyNumberFormat="1" applyFont="1" applyFill="1" applyBorder="1" applyAlignment="1">
      <alignment horizontal="center" vertical="center" wrapText="1"/>
    </xf>
    <xf numFmtId="0" fontId="0" fillId="4" borderId="56" xfId="4" applyNumberFormat="1" applyFont="1" applyFill="1" applyBorder="1" applyAlignment="1">
      <alignment horizontal="center" vertical="center" wrapText="1"/>
    </xf>
    <xf numFmtId="0" fontId="0" fillId="4" borderId="57" xfId="4" applyNumberFormat="1" applyFont="1" applyFill="1" applyBorder="1" applyAlignment="1">
      <alignment horizontal="center" vertical="center" wrapText="1"/>
    </xf>
    <xf numFmtId="41" fontId="0" fillId="0" borderId="94" xfId="4" applyFont="1" applyBorder="1" applyAlignment="1">
      <alignment horizontal="center" vertical="center" wrapText="1"/>
    </xf>
    <xf numFmtId="41" fontId="0" fillId="0" borderId="95" xfId="4" applyFont="1" applyBorder="1" applyAlignment="1">
      <alignment horizontal="center" vertical="center" wrapText="1"/>
    </xf>
    <xf numFmtId="41" fontId="0" fillId="0" borderId="135" xfId="4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18" xfId="4" applyNumberFormat="1" applyFont="1" applyBorder="1" applyAlignment="1">
      <alignment horizontal="center" vertical="center" wrapText="1"/>
    </xf>
    <xf numFmtId="0" fontId="0" fillId="0" borderId="4" xfId="4" applyNumberFormat="1" applyFont="1" applyBorder="1" applyAlignment="1">
      <alignment horizontal="center" vertical="center" wrapText="1"/>
    </xf>
    <xf numFmtId="41" fontId="0" fillId="0" borderId="96" xfId="4" applyFont="1" applyBorder="1" applyAlignment="1">
      <alignment horizontal="center" vertical="center" wrapText="1"/>
    </xf>
    <xf numFmtId="41" fontId="0" fillId="4" borderId="97" xfId="4" applyFont="1" applyFill="1" applyBorder="1" applyAlignment="1">
      <alignment horizontal="center" vertical="center" wrapText="1"/>
    </xf>
    <xf numFmtId="41" fontId="0" fillId="4" borderId="95" xfId="4" applyFont="1" applyFill="1" applyBorder="1" applyAlignment="1">
      <alignment horizontal="center" vertical="center" wrapText="1"/>
    </xf>
    <xf numFmtId="41" fontId="0" fillId="4" borderId="96" xfId="4" applyFont="1" applyFill="1" applyBorder="1" applyAlignment="1">
      <alignment horizontal="center" vertical="center" wrapText="1"/>
    </xf>
    <xf numFmtId="41" fontId="0" fillId="3" borderId="71" xfId="4" applyFont="1" applyFill="1" applyBorder="1" applyAlignment="1">
      <alignment horizontal="center" vertical="center"/>
    </xf>
    <xf numFmtId="41" fontId="0" fillId="3" borderId="21" xfId="4" applyFont="1" applyFill="1" applyBorder="1" applyAlignment="1">
      <alignment horizontal="center" vertical="center"/>
    </xf>
    <xf numFmtId="41" fontId="0" fillId="3" borderId="126" xfId="4" applyFont="1" applyFill="1" applyBorder="1" applyAlignment="1">
      <alignment horizontal="center" vertical="center"/>
    </xf>
    <xf numFmtId="41" fontId="0" fillId="3" borderId="127" xfId="4" applyFont="1" applyFill="1" applyBorder="1" applyAlignment="1">
      <alignment horizontal="center" vertical="center"/>
    </xf>
    <xf numFmtId="41" fontId="0" fillId="3" borderId="72" xfId="4" applyFont="1" applyFill="1" applyBorder="1" applyAlignment="1">
      <alignment horizontal="center" vertical="center"/>
    </xf>
    <xf numFmtId="41" fontId="0" fillId="3" borderId="46" xfId="4" applyFont="1" applyFill="1" applyBorder="1" applyAlignment="1">
      <alignment horizontal="center" vertical="center"/>
    </xf>
    <xf numFmtId="41" fontId="0" fillId="3" borderId="107" xfId="4" applyFont="1" applyFill="1" applyBorder="1" applyAlignment="1">
      <alignment horizontal="center" vertical="center"/>
    </xf>
    <xf numFmtId="41" fontId="0" fillId="3" borderId="108" xfId="4" applyFont="1" applyFill="1" applyBorder="1" applyAlignment="1">
      <alignment horizontal="center" vertical="center"/>
    </xf>
    <xf numFmtId="41" fontId="0" fillId="3" borderId="73" xfId="4" applyFont="1" applyFill="1" applyBorder="1" applyAlignment="1">
      <alignment horizontal="center" vertical="center"/>
    </xf>
    <xf numFmtId="41" fontId="0" fillId="3" borderId="74" xfId="4" applyFont="1" applyFill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 wrapText="1"/>
    </xf>
    <xf numFmtId="0" fontId="26" fillId="0" borderId="101" xfId="0" applyFont="1" applyBorder="1" applyAlignment="1">
      <alignment horizontal="center" vertical="center" wrapText="1"/>
    </xf>
    <xf numFmtId="0" fontId="26" fillId="0" borderId="102" xfId="0" applyFont="1" applyBorder="1" applyAlignment="1">
      <alignment horizontal="center" vertical="center" wrapText="1"/>
    </xf>
    <xf numFmtId="0" fontId="27" fillId="0" borderId="151" xfId="0" applyFont="1" applyBorder="1" applyAlignment="1">
      <alignment horizontal="center" vertical="center" wrapText="1"/>
    </xf>
    <xf numFmtId="0" fontId="27" fillId="0" borderId="155" xfId="0" applyFont="1" applyBorder="1" applyAlignment="1">
      <alignment horizontal="center" vertical="center" wrapText="1"/>
    </xf>
    <xf numFmtId="0" fontId="27" fillId="0" borderId="103" xfId="0" applyFont="1" applyBorder="1" applyAlignment="1">
      <alignment horizontal="center" vertical="center" wrapText="1"/>
    </xf>
    <xf numFmtId="0" fontId="27" fillId="0" borderId="152" xfId="0" applyFont="1" applyBorder="1" applyAlignment="1">
      <alignment horizontal="center" vertical="center" wrapText="1"/>
    </xf>
    <xf numFmtId="0" fontId="27" fillId="0" borderId="119" xfId="0" applyFont="1" applyBorder="1" applyAlignment="1">
      <alignment horizontal="center" vertical="center" wrapText="1"/>
    </xf>
    <xf numFmtId="0" fontId="27" fillId="0" borderId="157" xfId="0" applyFont="1" applyBorder="1" applyAlignment="1">
      <alignment horizontal="center" vertical="center" wrapText="1"/>
    </xf>
    <xf numFmtId="0" fontId="27" fillId="0" borderId="159" xfId="0" applyFont="1" applyBorder="1" applyAlignment="1">
      <alignment horizontal="center" vertical="center" wrapText="1"/>
    </xf>
    <xf numFmtId="0" fontId="27" fillId="0" borderId="120" xfId="0" applyFont="1" applyBorder="1" applyAlignment="1">
      <alignment horizontal="center" vertical="center" wrapText="1"/>
    </xf>
    <xf numFmtId="0" fontId="27" fillId="0" borderId="121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6" fillId="3" borderId="40" xfId="0" applyFont="1" applyFill="1" applyBorder="1" applyAlignment="1">
      <alignment horizontal="center" vertical="center" wrapText="1"/>
    </xf>
    <xf numFmtId="0" fontId="26" fillId="3" borderId="10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2" fillId="0" borderId="3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10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1" fontId="12" fillId="0" borderId="30" xfId="4" applyFont="1" applyBorder="1" applyAlignment="1">
      <alignment horizontal="center" vertical="center"/>
    </xf>
    <xf numFmtId="41" fontId="12" fillId="0" borderId="4" xfId="4" applyFont="1" applyBorder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13" fillId="0" borderId="39" xfId="8" applyBorder="1" applyAlignment="1">
      <alignment horizontal="center" vertical="center"/>
    </xf>
    <xf numFmtId="0" fontId="13" fillId="0" borderId="40" xfId="8" applyBorder="1" applyAlignment="1">
      <alignment horizontal="center" vertical="center"/>
    </xf>
    <xf numFmtId="0" fontId="0" fillId="0" borderId="119" xfId="8" applyFont="1" applyBorder="1" applyAlignment="1">
      <alignment horizontal="center" vertical="center"/>
    </xf>
    <xf numFmtId="0" fontId="0" fillId="0" borderId="46" xfId="8" applyFont="1" applyBorder="1" applyAlignment="1">
      <alignment horizontal="center" vertical="center"/>
    </xf>
    <xf numFmtId="41" fontId="0" fillId="0" borderId="119" xfId="9" applyFont="1" applyBorder="1" applyAlignment="1">
      <alignment horizontal="center" vertical="center"/>
    </xf>
    <xf numFmtId="41" fontId="0" fillId="0" borderId="46" xfId="9" applyFont="1" applyBorder="1" applyAlignment="1">
      <alignment horizontal="center" vertical="center"/>
    </xf>
    <xf numFmtId="41" fontId="0" fillId="3" borderId="19" xfId="4" applyFont="1" applyFill="1" applyBorder="1" applyAlignment="1">
      <alignment horizontal="center" vertical="center"/>
    </xf>
    <xf numFmtId="41" fontId="0" fillId="3" borderId="22" xfId="4" applyFont="1" applyFill="1" applyBorder="1" applyAlignment="1">
      <alignment horizontal="center" vertical="center"/>
    </xf>
    <xf numFmtId="41" fontId="0" fillId="3" borderId="18" xfId="4" applyFont="1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4" xfId="4" applyNumberFormat="1" applyFont="1" applyFill="1" applyBorder="1" applyAlignment="1">
      <alignment horizontal="center"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0" fillId="0" borderId="11" xfId="4" applyNumberFormat="1" applyFont="1" applyFill="1" applyBorder="1" applyAlignment="1">
      <alignment horizontal="center" vertical="center" wrapText="1"/>
    </xf>
    <xf numFmtId="0" fontId="0" fillId="0" borderId="4" xfId="4" applyNumberFormat="1" applyFont="1" applyFill="1" applyBorder="1" applyAlignment="1">
      <alignment horizontal="center" vertical="center" wrapText="1"/>
    </xf>
  </cellXfs>
  <cellStyles count="14">
    <cellStyle name="쉼표 [0]" xfId="4" builtinId="6"/>
    <cellStyle name="쉼표 [0] 2" xfId="6" xr:uid="{00000000-0005-0000-0000-000001000000}"/>
    <cellStyle name="쉼표 [0] 2 2" xfId="9" xr:uid="{00000000-0005-0000-0000-000002000000}"/>
    <cellStyle name="쉼표 [0] 3" xfId="11" xr:uid="{00000000-0005-0000-0000-000003000000}"/>
    <cellStyle name="표준" xfId="0" builtinId="0"/>
    <cellStyle name="표준 10" xfId="2" xr:uid="{00000000-0005-0000-0000-000005000000}"/>
    <cellStyle name="표준 2" xfId="1" xr:uid="{00000000-0005-0000-0000-000006000000}"/>
    <cellStyle name="표준 2 2" xfId="8" xr:uid="{00000000-0005-0000-0000-000007000000}"/>
    <cellStyle name="표준 3" xfId="3" xr:uid="{00000000-0005-0000-0000-000008000000}"/>
    <cellStyle name="표준 4" xfId="5" xr:uid="{00000000-0005-0000-0000-000009000000}"/>
    <cellStyle name="표준 4 2" xfId="13" xr:uid="{00000000-0005-0000-0000-00000A000000}"/>
    <cellStyle name="표준 5" xfId="7" xr:uid="{00000000-0005-0000-0000-00000B000000}"/>
    <cellStyle name="표준 6" xfId="10" xr:uid="{00000000-0005-0000-0000-00000C000000}"/>
    <cellStyle name="표준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13"/>
  <sheetViews>
    <sheetView tabSelected="1" zoomScale="80" zoomScaleNormal="80" workbookViewId="0">
      <selection activeCell="F17" sqref="F17"/>
    </sheetView>
  </sheetViews>
  <sheetFormatPr defaultRowHeight="16.5" x14ac:dyDescent="0.3"/>
  <cols>
    <col min="1" max="8" width="14.625" style="52" customWidth="1"/>
    <col min="9" max="9" width="3.375" style="52" customWidth="1"/>
    <col min="10" max="16384" width="9" style="52"/>
  </cols>
  <sheetData>
    <row r="1" spans="1:9" ht="33.75" x14ac:dyDescent="0.3">
      <c r="A1" s="268" t="s">
        <v>105</v>
      </c>
      <c r="B1" s="268"/>
      <c r="C1" s="268"/>
      <c r="D1" s="268"/>
      <c r="E1" s="268"/>
      <c r="F1" s="268"/>
      <c r="G1" s="268"/>
      <c r="H1" s="268"/>
    </row>
    <row r="2" spans="1:9" ht="30" customHeight="1" x14ac:dyDescent="0.3">
      <c r="A2" s="53"/>
    </row>
    <row r="3" spans="1:9" s="54" customFormat="1" ht="30" customHeight="1" thickBot="1" x14ac:dyDescent="0.35">
      <c r="H3" s="129" t="s">
        <v>99</v>
      </c>
    </row>
    <row r="4" spans="1:9" s="54" customFormat="1" ht="30" customHeight="1" x14ac:dyDescent="0.3">
      <c r="A4" s="269" t="s">
        <v>47</v>
      </c>
      <c r="B4" s="270"/>
      <c r="C4" s="270"/>
      <c r="D4" s="270"/>
      <c r="E4" s="269" t="s">
        <v>48</v>
      </c>
      <c r="F4" s="270"/>
      <c r="G4" s="270"/>
      <c r="H4" s="271"/>
    </row>
    <row r="5" spans="1:9" s="54" customFormat="1" ht="30" customHeight="1" thickBot="1" x14ac:dyDescent="0.35">
      <c r="A5" s="196" t="s">
        <v>49</v>
      </c>
      <c r="B5" s="197" t="s">
        <v>50</v>
      </c>
      <c r="C5" s="197" t="s">
        <v>51</v>
      </c>
      <c r="D5" s="198" t="s">
        <v>52</v>
      </c>
      <c r="E5" s="196" t="s">
        <v>49</v>
      </c>
      <c r="F5" s="197" t="s">
        <v>50</v>
      </c>
      <c r="G5" s="197" t="s">
        <v>51</v>
      </c>
      <c r="H5" s="199" t="s">
        <v>52</v>
      </c>
    </row>
    <row r="6" spans="1:9" s="54" customFormat="1" ht="30" customHeight="1" thickTop="1" x14ac:dyDescent="0.3">
      <c r="A6" s="55" t="s">
        <v>53</v>
      </c>
      <c r="B6" s="56">
        <v>4790903000</v>
      </c>
      <c r="C6" s="56">
        <v>4717200482</v>
      </c>
      <c r="D6" s="57">
        <f>B6-C6</f>
        <v>73702518</v>
      </c>
      <c r="E6" s="55" t="s">
        <v>54</v>
      </c>
      <c r="F6" s="58">
        <v>323758630</v>
      </c>
      <c r="G6" s="58">
        <v>285853440</v>
      </c>
      <c r="H6" s="59">
        <f>F6-G6</f>
        <v>37905190</v>
      </c>
    </row>
    <row r="7" spans="1:9" s="54" customFormat="1" ht="30" customHeight="1" x14ac:dyDescent="0.3">
      <c r="A7" s="62" t="s">
        <v>23</v>
      </c>
      <c r="B7" s="56">
        <v>100000</v>
      </c>
      <c r="C7" s="56">
        <v>43083978</v>
      </c>
      <c r="D7" s="57">
        <f t="shared" ref="D7" si="0">B7-C7</f>
        <v>-42983978</v>
      </c>
      <c r="E7" s="60" t="s">
        <v>32</v>
      </c>
      <c r="F7" s="61">
        <v>2400000</v>
      </c>
      <c r="G7" s="61">
        <v>2199130</v>
      </c>
      <c r="H7" s="59">
        <f t="shared" ref="H7:H10" si="1">F7-G7</f>
        <v>200870</v>
      </c>
    </row>
    <row r="8" spans="1:9" s="54" customFormat="1" ht="30" customHeight="1" x14ac:dyDescent="0.3">
      <c r="A8" s="60"/>
      <c r="B8" s="56"/>
      <c r="C8" s="56"/>
      <c r="D8" s="57"/>
      <c r="E8" s="60" t="s">
        <v>34</v>
      </c>
      <c r="F8" s="61">
        <v>54138380</v>
      </c>
      <c r="G8" s="61">
        <v>40522534</v>
      </c>
      <c r="H8" s="59">
        <f t="shared" si="1"/>
        <v>13615846</v>
      </c>
    </row>
    <row r="9" spans="1:9" s="54" customFormat="1" ht="30" customHeight="1" x14ac:dyDescent="0.3">
      <c r="A9" s="97"/>
      <c r="B9" s="106"/>
      <c r="C9" s="106"/>
      <c r="D9" s="107"/>
      <c r="E9" s="99" t="s">
        <v>92</v>
      </c>
      <c r="F9" s="98">
        <v>4410605990</v>
      </c>
      <c r="G9" s="98">
        <v>4388625378</v>
      </c>
      <c r="H9" s="59">
        <f t="shared" si="1"/>
        <v>21980612</v>
      </c>
    </row>
    <row r="10" spans="1:9" s="54" customFormat="1" ht="30" customHeight="1" thickBot="1" x14ac:dyDescent="0.35">
      <c r="A10" s="94"/>
      <c r="B10" s="95"/>
      <c r="C10" s="95"/>
      <c r="D10" s="96"/>
      <c r="E10" s="100" t="s">
        <v>59</v>
      </c>
      <c r="F10" s="63">
        <v>100000</v>
      </c>
      <c r="G10" s="63">
        <v>43083978</v>
      </c>
      <c r="H10" s="64">
        <f t="shared" si="1"/>
        <v>-42983978</v>
      </c>
      <c r="I10" s="200"/>
    </row>
    <row r="11" spans="1:9" s="54" customFormat="1" ht="30" customHeight="1" thickTop="1" thickBot="1" x14ac:dyDescent="0.35">
      <c r="A11" s="65" t="s">
        <v>55</v>
      </c>
      <c r="B11" s="66">
        <f>SUM(B6:B10)</f>
        <v>4791003000</v>
      </c>
      <c r="C11" s="66">
        <f>SUM(C6:C10)</f>
        <v>4760284460</v>
      </c>
      <c r="D11" s="67">
        <f>SUM(D6:D10)</f>
        <v>30718540</v>
      </c>
      <c r="E11" s="68" t="s">
        <v>56</v>
      </c>
      <c r="F11" s="69">
        <f>SUM(F6:F10)</f>
        <v>4791003000</v>
      </c>
      <c r="G11" s="69">
        <f>SUM(G6:G10)</f>
        <v>4760284460</v>
      </c>
      <c r="H11" s="70">
        <f>SUM(H6:H10)</f>
        <v>30718540</v>
      </c>
    </row>
    <row r="12" spans="1:9" x14ac:dyDescent="0.3">
      <c r="B12" s="71"/>
      <c r="C12" s="71"/>
      <c r="G12" s="71"/>
    </row>
    <row r="13" spans="1:9" x14ac:dyDescent="0.3">
      <c r="G13" s="101"/>
    </row>
  </sheetData>
  <mergeCells count="3">
    <mergeCell ref="A1:H1"/>
    <mergeCell ref="A4:D4"/>
    <mergeCell ref="E4:H4"/>
  </mergeCells>
  <phoneticPr fontId="11" type="noConversion"/>
  <pageMargins left="0.87" right="0.70866141732283472" top="1.1200000000000001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67"/>
  <sheetViews>
    <sheetView zoomScaleNormal="100" workbookViewId="0">
      <selection activeCell="F13" sqref="F13"/>
    </sheetView>
  </sheetViews>
  <sheetFormatPr defaultRowHeight="16.5" x14ac:dyDescent="0.3"/>
  <cols>
    <col min="1" max="6" width="18.625" customWidth="1"/>
    <col min="7" max="7" width="26" bestFit="1" customWidth="1"/>
    <col min="8" max="8" width="10.375" bestFit="1" customWidth="1"/>
    <col min="10" max="10" width="12.125" bestFit="1" customWidth="1"/>
  </cols>
  <sheetData>
    <row r="1" spans="1:8" ht="39" x14ac:dyDescent="0.3">
      <c r="A1" s="272" t="s">
        <v>106</v>
      </c>
      <c r="B1" s="272"/>
      <c r="C1" s="272"/>
      <c r="D1" s="272"/>
      <c r="E1" s="272"/>
      <c r="F1" s="272"/>
      <c r="G1" s="272"/>
      <c r="H1" s="53"/>
    </row>
    <row r="2" spans="1:8" ht="30" customHeight="1" x14ac:dyDescent="0.3"/>
    <row r="3" spans="1:8" ht="30" customHeight="1" thickBot="1" x14ac:dyDescent="0.35">
      <c r="G3" s="131" t="s">
        <v>99</v>
      </c>
    </row>
    <row r="4" spans="1:8" ht="30" customHeight="1" x14ac:dyDescent="0.3">
      <c r="A4" s="273" t="s">
        <v>24</v>
      </c>
      <c r="B4" s="274"/>
      <c r="C4" s="275"/>
      <c r="D4" s="190" t="s">
        <v>107</v>
      </c>
      <c r="E4" s="190" t="s">
        <v>107</v>
      </c>
      <c r="F4" s="190" t="s">
        <v>25</v>
      </c>
      <c r="G4" s="191" t="s">
        <v>26</v>
      </c>
    </row>
    <row r="5" spans="1:8" ht="30" customHeight="1" thickBot="1" x14ac:dyDescent="0.35">
      <c r="A5" s="192" t="s">
        <v>6</v>
      </c>
      <c r="B5" s="193" t="s">
        <v>7</v>
      </c>
      <c r="C5" s="193" t="s">
        <v>8</v>
      </c>
      <c r="D5" s="194" t="s">
        <v>27</v>
      </c>
      <c r="E5" s="194" t="s">
        <v>28</v>
      </c>
      <c r="F5" s="194"/>
      <c r="G5" s="195"/>
    </row>
    <row r="6" spans="1:8" ht="30" customHeight="1" thickTop="1" x14ac:dyDescent="0.3">
      <c r="A6" s="93" t="s">
        <v>64</v>
      </c>
      <c r="B6" s="92" t="s">
        <v>64</v>
      </c>
      <c r="C6" s="2" t="s">
        <v>22</v>
      </c>
      <c r="D6" s="3">
        <v>4790903000</v>
      </c>
      <c r="E6" s="3">
        <v>4717200482</v>
      </c>
      <c r="F6" s="3">
        <f>D6-E6</f>
        <v>73702518</v>
      </c>
      <c r="G6" s="4"/>
      <c r="H6" s="13"/>
    </row>
    <row r="7" spans="1:8" ht="30" customHeight="1" thickBot="1" x14ac:dyDescent="0.35">
      <c r="A7" s="5" t="s">
        <v>23</v>
      </c>
      <c r="B7" s="6" t="s">
        <v>23</v>
      </c>
      <c r="C7" s="6" t="s">
        <v>108</v>
      </c>
      <c r="D7" s="7">
        <v>100000</v>
      </c>
      <c r="E7" s="7">
        <v>43083978</v>
      </c>
      <c r="F7" s="7">
        <f t="shared" ref="F7" si="0">D7-E7</f>
        <v>-42983978</v>
      </c>
      <c r="G7" s="8" t="s">
        <v>109</v>
      </c>
    </row>
    <row r="8" spans="1:8" ht="30" customHeight="1" thickTop="1" thickBot="1" x14ac:dyDescent="0.35">
      <c r="A8" s="9"/>
      <c r="B8" s="10"/>
      <c r="C8" s="10"/>
      <c r="D8" s="11">
        <f>SUM(D6:D7)</f>
        <v>4791003000</v>
      </c>
      <c r="E8" s="11">
        <f t="shared" ref="E8:F8" si="1">SUM(E6:E7)</f>
        <v>4760284460</v>
      </c>
      <c r="F8" s="11">
        <f t="shared" si="1"/>
        <v>30718540</v>
      </c>
      <c r="G8" s="12"/>
    </row>
    <row r="10" spans="1:8" x14ac:dyDescent="0.3">
      <c r="C10" s="15"/>
    </row>
    <row r="12" spans="1:8" x14ac:dyDescent="0.3">
      <c r="E12" s="16"/>
    </row>
    <row r="13" spans="1:8" x14ac:dyDescent="0.3">
      <c r="E13" s="16"/>
    </row>
    <row r="14" spans="1:8" ht="16.5" customHeight="1" x14ac:dyDescent="0.3">
      <c r="E14" s="17"/>
    </row>
    <row r="15" spans="1:8" x14ac:dyDescent="0.3">
      <c r="E15" s="14"/>
    </row>
    <row r="16" spans="1:8" x14ac:dyDescent="0.3">
      <c r="E16" s="14"/>
    </row>
    <row r="17" spans="5:5" x14ac:dyDescent="0.3">
      <c r="E17" s="14"/>
    </row>
    <row r="18" spans="5:5" x14ac:dyDescent="0.3">
      <c r="E18" s="14"/>
    </row>
    <row r="19" spans="5:5" x14ac:dyDescent="0.3">
      <c r="E19" s="14"/>
    </row>
    <row r="20" spans="5:5" x14ac:dyDescent="0.3">
      <c r="E20" s="14"/>
    </row>
    <row r="21" spans="5:5" x14ac:dyDescent="0.3">
      <c r="E21" s="14"/>
    </row>
    <row r="22" spans="5:5" x14ac:dyDescent="0.3">
      <c r="E22" s="14"/>
    </row>
    <row r="23" spans="5:5" x14ac:dyDescent="0.3">
      <c r="E23" s="14"/>
    </row>
    <row r="32" spans="5:5" ht="16.5" customHeight="1" x14ac:dyDescent="0.3"/>
    <row r="35" ht="16.5" customHeight="1" x14ac:dyDescent="0.3"/>
    <row r="38" ht="16.5" customHeight="1" x14ac:dyDescent="0.3"/>
    <row r="41" ht="16.5" customHeight="1" x14ac:dyDescent="0.3"/>
    <row r="44" ht="16.5" customHeight="1" x14ac:dyDescent="0.3"/>
    <row r="53" spans="10:10" x14ac:dyDescent="0.3">
      <c r="J53" s="13" t="e">
        <f>#REF!+#REF!</f>
        <v>#REF!</v>
      </c>
    </row>
    <row r="56" spans="10:10" ht="16.5" customHeight="1" x14ac:dyDescent="0.3"/>
    <row r="59" spans="10:10" ht="16.5" customHeight="1" x14ac:dyDescent="0.3"/>
    <row r="62" spans="10:10" ht="16.5" customHeight="1" x14ac:dyDescent="0.3"/>
    <row r="65" spans="10:10" ht="16.5" customHeight="1" x14ac:dyDescent="0.3"/>
    <row r="68" spans="10:10" x14ac:dyDescent="0.3">
      <c r="J68" s="13"/>
    </row>
    <row r="71" spans="10:10" ht="16.5" customHeight="1" x14ac:dyDescent="0.3"/>
    <row r="80" spans="10:10" ht="16.5" customHeight="1" x14ac:dyDescent="0.3"/>
    <row r="83" ht="16.5" customHeight="1" x14ac:dyDescent="0.3"/>
    <row r="89" ht="16.5" customHeight="1" x14ac:dyDescent="0.3"/>
    <row r="95" ht="16.5" customHeight="1" x14ac:dyDescent="0.3"/>
    <row r="101" ht="16.5" customHeight="1" x14ac:dyDescent="0.3"/>
    <row r="104" ht="16.5" customHeight="1" x14ac:dyDescent="0.3"/>
    <row r="107" ht="16.5" customHeight="1" x14ac:dyDescent="0.3"/>
    <row r="110" ht="16.5" customHeight="1" x14ac:dyDescent="0.3"/>
    <row r="125" ht="16.5" customHeight="1" x14ac:dyDescent="0.3"/>
    <row r="137" ht="16.5" customHeight="1" x14ac:dyDescent="0.3"/>
    <row r="140" ht="16.5" customHeight="1" x14ac:dyDescent="0.3"/>
    <row r="143" ht="16.5" customHeight="1" x14ac:dyDescent="0.3"/>
    <row r="152" ht="16.5" customHeight="1" x14ac:dyDescent="0.3"/>
    <row r="155" ht="16.5" customHeight="1" x14ac:dyDescent="0.3"/>
    <row r="158" ht="16.5" customHeight="1" x14ac:dyDescent="0.3"/>
    <row r="167" ht="16.5" customHeight="1" x14ac:dyDescent="0.3"/>
  </sheetData>
  <mergeCells count="2">
    <mergeCell ref="A1:G1"/>
    <mergeCell ref="A4:C4"/>
  </mergeCells>
  <phoneticPr fontId="11" type="noConversion"/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L56"/>
  <sheetViews>
    <sheetView topLeftCell="A10" zoomScale="80" zoomScaleNormal="80" workbookViewId="0">
      <selection activeCell="L31" sqref="L31"/>
    </sheetView>
  </sheetViews>
  <sheetFormatPr defaultRowHeight="16.5" x14ac:dyDescent="0.3"/>
  <cols>
    <col min="5" max="5" width="16.625" customWidth="1"/>
    <col min="6" max="7" width="12.625" customWidth="1"/>
    <col min="8" max="8" width="14.625" customWidth="1"/>
    <col min="9" max="9" width="16.625" customWidth="1"/>
    <col min="12" max="12" width="29.5" bestFit="1" customWidth="1"/>
  </cols>
  <sheetData>
    <row r="1" spans="1:12" ht="39" x14ac:dyDescent="0.65">
      <c r="A1" s="303" t="s">
        <v>110</v>
      </c>
      <c r="B1" s="303"/>
      <c r="C1" s="303"/>
      <c r="D1" s="303"/>
      <c r="E1" s="303"/>
      <c r="F1" s="303"/>
      <c r="G1" s="303"/>
      <c r="H1" s="303"/>
      <c r="I1" s="303"/>
      <c r="J1" s="303"/>
    </row>
    <row r="2" spans="1:12" ht="17.25" thickBot="1" x14ac:dyDescent="0.35">
      <c r="A2" s="18"/>
      <c r="B2" s="18"/>
      <c r="C2" s="18"/>
      <c r="D2" s="18"/>
      <c r="E2" s="18"/>
      <c r="F2" s="18"/>
      <c r="G2" s="18"/>
      <c r="H2" s="18"/>
      <c r="I2" s="18"/>
      <c r="J2" s="18" t="s">
        <v>99</v>
      </c>
      <c r="K2" s="38"/>
      <c r="L2" s="38"/>
    </row>
    <row r="3" spans="1:12" ht="15" customHeight="1" thickTop="1" x14ac:dyDescent="0.3">
      <c r="A3" s="276" t="s">
        <v>2</v>
      </c>
      <c r="B3" s="277"/>
      <c r="C3" s="278"/>
      <c r="D3" s="310" t="s">
        <v>0</v>
      </c>
      <c r="E3" s="312" t="s">
        <v>1</v>
      </c>
      <c r="F3" s="314" t="s">
        <v>3</v>
      </c>
      <c r="G3" s="314" t="s">
        <v>41</v>
      </c>
      <c r="H3" s="316" t="s">
        <v>4</v>
      </c>
      <c r="I3" s="310" t="s">
        <v>5</v>
      </c>
      <c r="J3" s="318" t="s">
        <v>29</v>
      </c>
      <c r="K3" s="39"/>
      <c r="L3" s="39"/>
    </row>
    <row r="4" spans="1:12" ht="15" customHeight="1" thickBot="1" x14ac:dyDescent="0.35">
      <c r="A4" s="144" t="s">
        <v>6</v>
      </c>
      <c r="B4" s="143" t="s">
        <v>7</v>
      </c>
      <c r="C4" s="143" t="s">
        <v>8</v>
      </c>
      <c r="D4" s="311"/>
      <c r="E4" s="313"/>
      <c r="F4" s="315"/>
      <c r="G4" s="315"/>
      <c r="H4" s="317"/>
      <c r="I4" s="311"/>
      <c r="J4" s="319"/>
      <c r="K4" s="40"/>
      <c r="L4" s="40"/>
    </row>
    <row r="5" spans="1:12" ht="15" customHeight="1" thickTop="1" x14ac:dyDescent="0.3">
      <c r="A5" s="307" t="s">
        <v>30</v>
      </c>
      <c r="B5" s="282" t="s">
        <v>15</v>
      </c>
      <c r="C5" s="282" t="s">
        <v>9</v>
      </c>
      <c r="D5" s="145" t="s">
        <v>10</v>
      </c>
      <c r="E5" s="146">
        <v>229101620</v>
      </c>
      <c r="F5" s="147"/>
      <c r="G5" s="147"/>
      <c r="H5" s="148"/>
      <c r="I5" s="149">
        <f>SUM(E5:H5)</f>
        <v>229101620</v>
      </c>
      <c r="J5" s="24"/>
      <c r="K5" s="40"/>
      <c r="L5" s="40"/>
    </row>
    <row r="6" spans="1:12" ht="15" customHeight="1" x14ac:dyDescent="0.3">
      <c r="A6" s="308"/>
      <c r="B6" s="280"/>
      <c r="C6" s="280"/>
      <c r="D6" s="150" t="s">
        <v>11</v>
      </c>
      <c r="E6" s="151">
        <v>191101620</v>
      </c>
      <c r="F6" s="152"/>
      <c r="G6" s="152"/>
      <c r="H6" s="153"/>
      <c r="I6" s="154">
        <f>SUM(E6:H6)</f>
        <v>191101620</v>
      </c>
      <c r="J6" s="25"/>
      <c r="K6" s="40"/>
      <c r="L6" s="40"/>
    </row>
    <row r="7" spans="1:12" ht="15" customHeight="1" x14ac:dyDescent="0.3">
      <c r="A7" s="308"/>
      <c r="B7" s="280"/>
      <c r="C7" s="281"/>
      <c r="D7" s="155" t="s">
        <v>12</v>
      </c>
      <c r="E7" s="156">
        <v>38000000</v>
      </c>
      <c r="F7" s="157"/>
      <c r="G7" s="157"/>
      <c r="H7" s="158"/>
      <c r="I7" s="159">
        <f t="shared" ref="I7" si="0">I5-I6</f>
        <v>38000000</v>
      </c>
      <c r="J7" s="26"/>
      <c r="K7" s="40"/>
      <c r="L7" s="40"/>
    </row>
    <row r="8" spans="1:12" ht="15" customHeight="1" x14ac:dyDescent="0.3">
      <c r="A8" s="308"/>
      <c r="B8" s="280"/>
      <c r="C8" s="279" t="s">
        <v>13</v>
      </c>
      <c r="D8" s="145" t="s">
        <v>10</v>
      </c>
      <c r="E8" s="146">
        <v>48652570</v>
      </c>
      <c r="F8" s="147"/>
      <c r="G8" s="147"/>
      <c r="H8" s="148"/>
      <c r="I8" s="149">
        <f>SUM(E8:H8)</f>
        <v>48652570</v>
      </c>
      <c r="J8" s="24"/>
      <c r="K8" s="40"/>
      <c r="L8" s="40"/>
    </row>
    <row r="9" spans="1:12" ht="15" customHeight="1" x14ac:dyDescent="0.3">
      <c r="A9" s="308"/>
      <c r="B9" s="280"/>
      <c r="C9" s="280"/>
      <c r="D9" s="150" t="s">
        <v>11</v>
      </c>
      <c r="E9" s="151">
        <v>48735300</v>
      </c>
      <c r="F9" s="152"/>
      <c r="G9" s="152"/>
      <c r="H9" s="153"/>
      <c r="I9" s="154">
        <f>SUM(E9:H9)</f>
        <v>48735300</v>
      </c>
      <c r="J9" s="25"/>
      <c r="K9" s="40"/>
      <c r="L9" s="40"/>
    </row>
    <row r="10" spans="1:12" ht="15" customHeight="1" x14ac:dyDescent="0.3">
      <c r="A10" s="308"/>
      <c r="B10" s="280"/>
      <c r="C10" s="281"/>
      <c r="D10" s="155" t="s">
        <v>12</v>
      </c>
      <c r="E10" s="156">
        <v>-82730</v>
      </c>
      <c r="F10" s="157"/>
      <c r="G10" s="157"/>
      <c r="H10" s="158"/>
      <c r="I10" s="159">
        <f t="shared" ref="I10" si="1">I8-I9</f>
        <v>-82730</v>
      </c>
      <c r="J10" s="26"/>
      <c r="K10" s="40"/>
      <c r="L10" s="40"/>
    </row>
    <row r="11" spans="1:12" ht="15" customHeight="1" x14ac:dyDescent="0.3">
      <c r="A11" s="308"/>
      <c r="B11" s="280"/>
      <c r="C11" s="279" t="s">
        <v>94</v>
      </c>
      <c r="D11" s="145" t="s">
        <v>10</v>
      </c>
      <c r="E11" s="146">
        <v>19934430</v>
      </c>
      <c r="F11" s="147"/>
      <c r="G11" s="147"/>
      <c r="H11" s="148"/>
      <c r="I11" s="149">
        <f>SUM(E11:H11)</f>
        <v>19934430</v>
      </c>
      <c r="J11" s="24"/>
      <c r="K11" s="40"/>
      <c r="L11" s="40"/>
    </row>
    <row r="12" spans="1:12" ht="15" customHeight="1" x14ac:dyDescent="0.3">
      <c r="A12" s="308"/>
      <c r="B12" s="280"/>
      <c r="C12" s="280"/>
      <c r="D12" s="150" t="s">
        <v>11</v>
      </c>
      <c r="E12" s="151">
        <v>19941440</v>
      </c>
      <c r="F12" s="152"/>
      <c r="G12" s="152"/>
      <c r="H12" s="153"/>
      <c r="I12" s="154">
        <f>SUM(E12:H12)</f>
        <v>19941440</v>
      </c>
      <c r="J12" s="25"/>
      <c r="K12" s="40"/>
      <c r="L12" s="40"/>
    </row>
    <row r="13" spans="1:12" ht="15" customHeight="1" x14ac:dyDescent="0.3">
      <c r="A13" s="308"/>
      <c r="B13" s="280"/>
      <c r="C13" s="281"/>
      <c r="D13" s="155" t="s">
        <v>12</v>
      </c>
      <c r="E13" s="156">
        <v>-7010</v>
      </c>
      <c r="F13" s="157"/>
      <c r="G13" s="157"/>
      <c r="H13" s="158"/>
      <c r="I13" s="159">
        <f t="shared" ref="I13" si="2">I11-I12</f>
        <v>-7010</v>
      </c>
      <c r="J13" s="26"/>
      <c r="K13" s="40"/>
      <c r="L13" s="40"/>
    </row>
    <row r="14" spans="1:12" ht="15" customHeight="1" x14ac:dyDescent="0.3">
      <c r="A14" s="308"/>
      <c r="B14" s="280"/>
      <c r="C14" s="279" t="s">
        <v>14</v>
      </c>
      <c r="D14" s="160" t="s">
        <v>10</v>
      </c>
      <c r="E14" s="146">
        <v>23870010</v>
      </c>
      <c r="F14" s="147"/>
      <c r="G14" s="147"/>
      <c r="H14" s="148"/>
      <c r="I14" s="149">
        <f>SUM(E14:H14)</f>
        <v>23870010</v>
      </c>
      <c r="J14" s="27"/>
      <c r="K14" s="40"/>
      <c r="L14" s="40"/>
    </row>
    <row r="15" spans="1:12" ht="15" customHeight="1" x14ac:dyDescent="0.3">
      <c r="A15" s="308"/>
      <c r="B15" s="280"/>
      <c r="C15" s="280"/>
      <c r="D15" s="150" t="s">
        <v>11</v>
      </c>
      <c r="E15" s="151">
        <v>23875080</v>
      </c>
      <c r="F15" s="152"/>
      <c r="G15" s="152"/>
      <c r="H15" s="153"/>
      <c r="I15" s="154">
        <f>SUM(E15:H15)</f>
        <v>23875080</v>
      </c>
      <c r="J15" s="25"/>
      <c r="K15" s="40"/>
      <c r="L15" s="40"/>
    </row>
    <row r="16" spans="1:12" ht="15" customHeight="1" x14ac:dyDescent="0.3">
      <c r="A16" s="308"/>
      <c r="B16" s="280"/>
      <c r="C16" s="281"/>
      <c r="D16" s="155" t="s">
        <v>12</v>
      </c>
      <c r="E16" s="156">
        <v>-5070</v>
      </c>
      <c r="F16" s="157"/>
      <c r="G16" s="157"/>
      <c r="H16" s="158"/>
      <c r="I16" s="159">
        <f t="shared" ref="I16" si="3">I14-I15</f>
        <v>-5070</v>
      </c>
      <c r="J16" s="26"/>
      <c r="K16" s="40"/>
      <c r="L16" s="40"/>
    </row>
    <row r="17" spans="1:12" ht="15" customHeight="1" x14ac:dyDescent="0.3">
      <c r="A17" s="308"/>
      <c r="B17" s="280"/>
      <c r="C17" s="279" t="s">
        <v>100</v>
      </c>
      <c r="D17" s="160" t="s">
        <v>10</v>
      </c>
      <c r="E17" s="146">
        <v>2200000</v>
      </c>
      <c r="F17" s="147"/>
      <c r="G17" s="147"/>
      <c r="H17" s="148"/>
      <c r="I17" s="149">
        <f>SUM(E17:H17)</f>
        <v>2200000</v>
      </c>
      <c r="J17" s="27"/>
      <c r="K17" s="40"/>
      <c r="L17" s="40"/>
    </row>
    <row r="18" spans="1:12" ht="15" customHeight="1" x14ac:dyDescent="0.3">
      <c r="A18" s="308"/>
      <c r="B18" s="280"/>
      <c r="C18" s="280"/>
      <c r="D18" s="150" t="s">
        <v>11</v>
      </c>
      <c r="E18" s="151">
        <v>2200000</v>
      </c>
      <c r="F18" s="152"/>
      <c r="G18" s="152"/>
      <c r="H18" s="153"/>
      <c r="I18" s="154">
        <f>SUM(E18:H18)</f>
        <v>2200000</v>
      </c>
      <c r="J18" s="25"/>
      <c r="K18" s="40"/>
      <c r="L18" s="40"/>
    </row>
    <row r="19" spans="1:12" ht="15" customHeight="1" x14ac:dyDescent="0.3">
      <c r="A19" s="308"/>
      <c r="B19" s="280"/>
      <c r="C19" s="281"/>
      <c r="D19" s="155" t="s">
        <v>12</v>
      </c>
      <c r="E19" s="156">
        <v>0</v>
      </c>
      <c r="F19" s="157"/>
      <c r="G19" s="157"/>
      <c r="H19" s="158"/>
      <c r="I19" s="159">
        <f t="shared" ref="I19" si="4">I17-I18</f>
        <v>0</v>
      </c>
      <c r="J19" s="26"/>
      <c r="K19" s="40"/>
      <c r="L19" s="40"/>
    </row>
    <row r="20" spans="1:12" ht="15" customHeight="1" x14ac:dyDescent="0.3">
      <c r="A20" s="308"/>
      <c r="B20" s="280"/>
      <c r="C20" s="279" t="s">
        <v>31</v>
      </c>
      <c r="D20" s="145" t="s">
        <v>10</v>
      </c>
      <c r="E20" s="146">
        <f>SUM(E5,E8,E11,E14,E17)</f>
        <v>323758630</v>
      </c>
      <c r="F20" s="147"/>
      <c r="G20" s="147"/>
      <c r="H20" s="148"/>
      <c r="I20" s="149">
        <f>SUM(E20:H20)</f>
        <v>323758630</v>
      </c>
      <c r="J20" s="28"/>
      <c r="K20" s="40"/>
      <c r="L20" s="40"/>
    </row>
    <row r="21" spans="1:12" ht="15" customHeight="1" x14ac:dyDescent="0.3">
      <c r="A21" s="308"/>
      <c r="B21" s="280"/>
      <c r="C21" s="280"/>
      <c r="D21" s="150" t="s">
        <v>11</v>
      </c>
      <c r="E21" s="146">
        <f>SUM(E6,E9,E12,E15,E18)</f>
        <v>285853440</v>
      </c>
      <c r="F21" s="147"/>
      <c r="G21" s="147"/>
      <c r="H21" s="148"/>
      <c r="I21" s="149">
        <f>SUM(E21:H21)</f>
        <v>285853440</v>
      </c>
      <c r="J21" s="29"/>
      <c r="K21" s="40"/>
      <c r="L21" s="40"/>
    </row>
    <row r="22" spans="1:12" ht="15" customHeight="1" x14ac:dyDescent="0.3">
      <c r="A22" s="308"/>
      <c r="B22" s="281"/>
      <c r="C22" s="281"/>
      <c r="D22" s="155" t="s">
        <v>12</v>
      </c>
      <c r="E22" s="161">
        <f>SUM(E7,E10,E13,E16,E19)</f>
        <v>37905190</v>
      </c>
      <c r="F22" s="157"/>
      <c r="G22" s="157"/>
      <c r="H22" s="158"/>
      <c r="I22" s="159">
        <f t="shared" ref="I22" si="5">I20-I21</f>
        <v>37905190</v>
      </c>
      <c r="J22" s="30"/>
      <c r="K22" s="40"/>
      <c r="L22" s="40"/>
    </row>
    <row r="23" spans="1:12" ht="15" customHeight="1" x14ac:dyDescent="0.3">
      <c r="A23" s="308"/>
      <c r="B23" s="279" t="s">
        <v>32</v>
      </c>
      <c r="C23" s="279" t="s">
        <v>16</v>
      </c>
      <c r="D23" s="160" t="s">
        <v>10</v>
      </c>
      <c r="E23" s="146">
        <v>2400000</v>
      </c>
      <c r="F23" s="147"/>
      <c r="G23" s="147"/>
      <c r="H23" s="148"/>
      <c r="I23" s="149">
        <f>SUM(E23:H23)</f>
        <v>2400000</v>
      </c>
      <c r="J23" s="31"/>
      <c r="K23" s="40"/>
      <c r="L23" s="40"/>
    </row>
    <row r="24" spans="1:12" ht="15" customHeight="1" x14ac:dyDescent="0.3">
      <c r="A24" s="308"/>
      <c r="B24" s="280"/>
      <c r="C24" s="280"/>
      <c r="D24" s="150" t="s">
        <v>11</v>
      </c>
      <c r="E24" s="151">
        <v>2199130</v>
      </c>
      <c r="F24" s="152"/>
      <c r="G24" s="152"/>
      <c r="H24" s="153"/>
      <c r="I24" s="154">
        <f>SUM(E24:H24)</f>
        <v>2199130</v>
      </c>
      <c r="J24" s="29"/>
      <c r="K24" s="40"/>
      <c r="L24" s="40"/>
    </row>
    <row r="25" spans="1:12" ht="15" customHeight="1" x14ac:dyDescent="0.3">
      <c r="A25" s="308"/>
      <c r="B25" s="280"/>
      <c r="C25" s="281"/>
      <c r="D25" s="155" t="s">
        <v>12</v>
      </c>
      <c r="E25" s="156">
        <f>E23-E24</f>
        <v>200870</v>
      </c>
      <c r="F25" s="157"/>
      <c r="G25" s="157"/>
      <c r="H25" s="158"/>
      <c r="I25" s="159">
        <f t="shared" ref="I25" si="6">I23-I24</f>
        <v>200870</v>
      </c>
      <c r="J25" s="30"/>
      <c r="K25" s="40"/>
      <c r="L25" s="40"/>
    </row>
    <row r="26" spans="1:12" ht="15" customHeight="1" x14ac:dyDescent="0.3">
      <c r="A26" s="308"/>
      <c r="B26" s="280"/>
      <c r="C26" s="279" t="s">
        <v>33</v>
      </c>
      <c r="D26" s="145" t="s">
        <v>10</v>
      </c>
      <c r="E26" s="146">
        <f>E23</f>
        <v>2400000</v>
      </c>
      <c r="F26" s="147"/>
      <c r="G26" s="147"/>
      <c r="H26" s="148"/>
      <c r="I26" s="149">
        <f>SUM(E26:H26)</f>
        <v>2400000</v>
      </c>
      <c r="J26" s="28"/>
      <c r="K26" s="40"/>
      <c r="L26" s="40"/>
    </row>
    <row r="27" spans="1:12" ht="15" customHeight="1" x14ac:dyDescent="0.3">
      <c r="A27" s="308"/>
      <c r="B27" s="280"/>
      <c r="C27" s="280"/>
      <c r="D27" s="150" t="s">
        <v>11</v>
      </c>
      <c r="E27" s="146">
        <f>E24</f>
        <v>2199130</v>
      </c>
      <c r="F27" s="147"/>
      <c r="G27" s="147"/>
      <c r="H27" s="148"/>
      <c r="I27" s="149">
        <f>SUM(E27:H27)</f>
        <v>2199130</v>
      </c>
      <c r="J27" s="29"/>
      <c r="K27" s="40"/>
      <c r="L27" s="40"/>
    </row>
    <row r="28" spans="1:12" ht="15" customHeight="1" x14ac:dyDescent="0.3">
      <c r="A28" s="308"/>
      <c r="B28" s="281"/>
      <c r="C28" s="281"/>
      <c r="D28" s="155" t="s">
        <v>12</v>
      </c>
      <c r="E28" s="156">
        <f>E26-E27</f>
        <v>200870</v>
      </c>
      <c r="F28" s="157"/>
      <c r="G28" s="157"/>
      <c r="H28" s="158"/>
      <c r="I28" s="159">
        <f t="shared" ref="I28" si="7">I26-I27</f>
        <v>200870</v>
      </c>
      <c r="J28" s="30"/>
      <c r="K28" s="40"/>
      <c r="L28" s="40"/>
    </row>
    <row r="29" spans="1:12" ht="15" customHeight="1" x14ac:dyDescent="0.3">
      <c r="A29" s="308"/>
      <c r="B29" s="279" t="s">
        <v>34</v>
      </c>
      <c r="C29" s="279" t="s">
        <v>17</v>
      </c>
      <c r="D29" s="145" t="s">
        <v>10</v>
      </c>
      <c r="E29" s="146">
        <v>600000</v>
      </c>
      <c r="F29" s="147"/>
      <c r="G29" s="147"/>
      <c r="H29" s="148"/>
      <c r="I29" s="149">
        <f>SUM(E29:H29)</f>
        <v>600000</v>
      </c>
      <c r="J29" s="24"/>
      <c r="K29" s="40"/>
      <c r="L29" s="40"/>
    </row>
    <row r="30" spans="1:12" ht="15" customHeight="1" x14ac:dyDescent="0.3">
      <c r="A30" s="308"/>
      <c r="B30" s="280"/>
      <c r="C30" s="280"/>
      <c r="D30" s="150" t="s">
        <v>11</v>
      </c>
      <c r="E30" s="146">
        <v>160000</v>
      </c>
      <c r="F30" s="147"/>
      <c r="G30" s="147"/>
      <c r="H30" s="148"/>
      <c r="I30" s="149">
        <f>SUM(E30:H30)</f>
        <v>160000</v>
      </c>
      <c r="J30" s="25"/>
      <c r="K30" s="40"/>
      <c r="L30" s="40"/>
    </row>
    <row r="31" spans="1:12" ht="15" customHeight="1" x14ac:dyDescent="0.3">
      <c r="A31" s="308"/>
      <c r="B31" s="280"/>
      <c r="C31" s="281"/>
      <c r="D31" s="155" t="s">
        <v>12</v>
      </c>
      <c r="E31" s="156">
        <v>440000</v>
      </c>
      <c r="F31" s="157"/>
      <c r="G31" s="157"/>
      <c r="H31" s="158"/>
      <c r="I31" s="159">
        <f t="shared" ref="I31" si="8">I29-I30</f>
        <v>440000</v>
      </c>
      <c r="J31" s="26"/>
      <c r="K31" s="40"/>
      <c r="L31" s="40"/>
    </row>
    <row r="32" spans="1:12" ht="15" customHeight="1" x14ac:dyDescent="0.3">
      <c r="A32" s="308"/>
      <c r="B32" s="280"/>
      <c r="C32" s="279" t="s">
        <v>18</v>
      </c>
      <c r="D32" s="145" t="s">
        <v>10</v>
      </c>
      <c r="E32" s="146">
        <v>32178380</v>
      </c>
      <c r="F32" s="147"/>
      <c r="G32" s="147"/>
      <c r="H32" s="148"/>
      <c r="I32" s="149">
        <f>SUM(E32:H32)</f>
        <v>32178380</v>
      </c>
      <c r="J32" s="24"/>
      <c r="K32" s="40"/>
      <c r="L32" s="40"/>
    </row>
    <row r="33" spans="1:12" ht="15" customHeight="1" x14ac:dyDescent="0.3">
      <c r="A33" s="308"/>
      <c r="B33" s="280"/>
      <c r="C33" s="280"/>
      <c r="D33" s="150" t="s">
        <v>11</v>
      </c>
      <c r="E33" s="146">
        <v>23335234</v>
      </c>
      <c r="F33" s="147"/>
      <c r="G33" s="147"/>
      <c r="H33" s="148"/>
      <c r="I33" s="149">
        <f>SUM(E33:H33)</f>
        <v>23335234</v>
      </c>
      <c r="J33" s="25"/>
      <c r="K33" s="40"/>
      <c r="L33" s="40"/>
    </row>
    <row r="34" spans="1:12" ht="15" customHeight="1" x14ac:dyDescent="0.3">
      <c r="A34" s="308"/>
      <c r="B34" s="280"/>
      <c r="C34" s="281"/>
      <c r="D34" s="155" t="s">
        <v>12</v>
      </c>
      <c r="E34" s="156">
        <v>8843146</v>
      </c>
      <c r="F34" s="157"/>
      <c r="G34" s="157"/>
      <c r="H34" s="158"/>
      <c r="I34" s="159">
        <f t="shared" ref="I34" si="9">I32-I33</f>
        <v>8843146</v>
      </c>
      <c r="J34" s="26"/>
      <c r="K34" s="40"/>
      <c r="L34" s="40"/>
    </row>
    <row r="35" spans="1:12" ht="15" customHeight="1" x14ac:dyDescent="0.3">
      <c r="A35" s="308"/>
      <c r="B35" s="280"/>
      <c r="C35" s="279" t="s">
        <v>19</v>
      </c>
      <c r="D35" s="145" t="s">
        <v>10</v>
      </c>
      <c r="E35" s="146">
        <v>21360000</v>
      </c>
      <c r="F35" s="147"/>
      <c r="G35" s="147"/>
      <c r="H35" s="148"/>
      <c r="I35" s="149">
        <f>SUM(E35:H35)</f>
        <v>21360000</v>
      </c>
      <c r="J35" s="24"/>
      <c r="K35" s="40"/>
      <c r="L35" s="40"/>
    </row>
    <row r="36" spans="1:12" ht="15" customHeight="1" x14ac:dyDescent="0.3">
      <c r="A36" s="308"/>
      <c r="B36" s="280"/>
      <c r="C36" s="280"/>
      <c r="D36" s="150" t="s">
        <v>11</v>
      </c>
      <c r="E36" s="146">
        <v>17027300</v>
      </c>
      <c r="F36" s="147"/>
      <c r="G36" s="147"/>
      <c r="H36" s="148"/>
      <c r="I36" s="149">
        <f>SUM(E36:H36)</f>
        <v>17027300</v>
      </c>
      <c r="J36" s="25"/>
      <c r="K36" s="40"/>
      <c r="L36" s="40"/>
    </row>
    <row r="37" spans="1:12" ht="15" customHeight="1" x14ac:dyDescent="0.3">
      <c r="A37" s="308"/>
      <c r="B37" s="280"/>
      <c r="C37" s="281"/>
      <c r="D37" s="155" t="s">
        <v>12</v>
      </c>
      <c r="E37" s="156">
        <v>4332700</v>
      </c>
      <c r="F37" s="157"/>
      <c r="G37" s="157"/>
      <c r="H37" s="158"/>
      <c r="I37" s="159">
        <f t="shared" ref="I37" si="10">I35-I36</f>
        <v>4332700</v>
      </c>
      <c r="J37" s="26"/>
      <c r="K37" s="40"/>
      <c r="L37" s="40"/>
    </row>
    <row r="38" spans="1:12" ht="15" customHeight="1" x14ac:dyDescent="0.3">
      <c r="A38" s="308"/>
      <c r="B38" s="280"/>
      <c r="C38" s="279" t="s">
        <v>31</v>
      </c>
      <c r="D38" s="145" t="s">
        <v>10</v>
      </c>
      <c r="E38" s="146">
        <f>SUM(E29,E32,E35)</f>
        <v>54138380</v>
      </c>
      <c r="F38" s="147"/>
      <c r="G38" s="147"/>
      <c r="H38" s="148"/>
      <c r="I38" s="149">
        <f>SUM(E38:H38)</f>
        <v>54138380</v>
      </c>
      <c r="J38" s="28"/>
      <c r="K38" s="40"/>
      <c r="L38" s="40"/>
    </row>
    <row r="39" spans="1:12" ht="15" customHeight="1" x14ac:dyDescent="0.3">
      <c r="A39" s="308"/>
      <c r="B39" s="280"/>
      <c r="C39" s="280"/>
      <c r="D39" s="150" t="s">
        <v>11</v>
      </c>
      <c r="E39" s="146">
        <f t="shared" ref="E39:E40" si="11">SUM(E30,E33,E36)</f>
        <v>40522534</v>
      </c>
      <c r="F39" s="147"/>
      <c r="G39" s="147"/>
      <c r="H39" s="148"/>
      <c r="I39" s="149">
        <f>SUM(E39:H39)</f>
        <v>40522534</v>
      </c>
      <c r="J39" s="29"/>
      <c r="K39" s="40"/>
      <c r="L39" s="40"/>
    </row>
    <row r="40" spans="1:12" ht="15" customHeight="1" x14ac:dyDescent="0.3">
      <c r="A40" s="308"/>
      <c r="B40" s="281"/>
      <c r="C40" s="281"/>
      <c r="D40" s="155" t="s">
        <v>12</v>
      </c>
      <c r="E40" s="161">
        <f t="shared" si="11"/>
        <v>13615846</v>
      </c>
      <c r="F40" s="157"/>
      <c r="G40" s="157"/>
      <c r="H40" s="158"/>
      <c r="I40" s="159">
        <f t="shared" ref="I40" si="12">I38-I39</f>
        <v>13615846</v>
      </c>
      <c r="J40" s="30"/>
      <c r="K40" s="40"/>
      <c r="L40" s="40"/>
    </row>
    <row r="41" spans="1:12" ht="15" customHeight="1" x14ac:dyDescent="0.3">
      <c r="A41" s="308"/>
      <c r="B41" s="294" t="s">
        <v>35</v>
      </c>
      <c r="C41" s="295"/>
      <c r="D41" s="145" t="s">
        <v>10</v>
      </c>
      <c r="E41" s="146">
        <f>SUM(E38,E26,E20)</f>
        <v>380297010</v>
      </c>
      <c r="F41" s="147"/>
      <c r="G41" s="147"/>
      <c r="H41" s="148"/>
      <c r="I41" s="149">
        <f>SUM(E41:H41)</f>
        <v>380297010</v>
      </c>
      <c r="J41" s="28"/>
      <c r="K41" s="40"/>
      <c r="L41" s="40"/>
    </row>
    <row r="42" spans="1:12" ht="15" customHeight="1" x14ac:dyDescent="0.3">
      <c r="A42" s="308"/>
      <c r="B42" s="296"/>
      <c r="C42" s="297"/>
      <c r="D42" s="150" t="s">
        <v>11</v>
      </c>
      <c r="E42" s="146">
        <f>SUM(E39,E27,E21)</f>
        <v>328575104</v>
      </c>
      <c r="F42" s="147"/>
      <c r="G42" s="147"/>
      <c r="H42" s="148"/>
      <c r="I42" s="149">
        <f>SUM(E42:H42)</f>
        <v>328575104</v>
      </c>
      <c r="J42" s="28"/>
      <c r="K42" s="40"/>
      <c r="L42" s="40"/>
    </row>
    <row r="43" spans="1:12" ht="15" customHeight="1" thickBot="1" x14ac:dyDescent="0.35">
      <c r="A43" s="309"/>
      <c r="B43" s="298"/>
      <c r="C43" s="299"/>
      <c r="D43" s="162" t="s">
        <v>12</v>
      </c>
      <c r="E43" s="163">
        <f>E41-E42</f>
        <v>51721906</v>
      </c>
      <c r="F43" s="164"/>
      <c r="G43" s="164"/>
      <c r="H43" s="165"/>
      <c r="I43" s="166">
        <f t="shared" ref="I43" si="13">I41-I42</f>
        <v>51721906</v>
      </c>
      <c r="J43" s="32"/>
      <c r="K43" s="40"/>
      <c r="L43" s="40"/>
    </row>
    <row r="44" spans="1:12" ht="15" customHeight="1" x14ac:dyDescent="0.3">
      <c r="A44" s="300" t="s">
        <v>36</v>
      </c>
      <c r="B44" s="304" t="s">
        <v>37</v>
      </c>
      <c r="C44" s="283" t="s">
        <v>93</v>
      </c>
      <c r="D44" s="41" t="s">
        <v>10</v>
      </c>
      <c r="E44" s="42">
        <v>4410605990</v>
      </c>
      <c r="F44" s="43"/>
      <c r="G44" s="43"/>
      <c r="H44" s="102"/>
      <c r="I44" s="44">
        <f>SUM(E44:H44)</f>
        <v>4410605990</v>
      </c>
      <c r="J44" s="24"/>
      <c r="K44" s="40"/>
      <c r="L44" s="40"/>
    </row>
    <row r="45" spans="1:12" ht="15" customHeight="1" x14ac:dyDescent="0.3">
      <c r="A45" s="301"/>
      <c r="B45" s="305"/>
      <c r="C45" s="284"/>
      <c r="D45" s="45" t="s">
        <v>11</v>
      </c>
      <c r="E45" s="42">
        <v>4388625378</v>
      </c>
      <c r="F45" s="50"/>
      <c r="G45" s="50"/>
      <c r="H45" s="104"/>
      <c r="I45" s="51">
        <f>SUM(E45:H45)</f>
        <v>4388625378</v>
      </c>
      <c r="J45" s="25"/>
      <c r="K45" s="40"/>
      <c r="L45" s="40"/>
    </row>
    <row r="46" spans="1:12" ht="15" customHeight="1" x14ac:dyDescent="0.3">
      <c r="A46" s="301"/>
      <c r="B46" s="305"/>
      <c r="C46" s="285"/>
      <c r="D46" s="46" t="s">
        <v>12</v>
      </c>
      <c r="E46" s="47">
        <f>E44-E45</f>
        <v>21980612</v>
      </c>
      <c r="F46" s="48"/>
      <c r="G46" s="48"/>
      <c r="H46" s="103"/>
      <c r="I46" s="49">
        <f t="shared" ref="I46" si="14">I44-I45</f>
        <v>21980612</v>
      </c>
      <c r="J46" s="26"/>
      <c r="K46" s="40"/>
      <c r="L46" s="40"/>
    </row>
    <row r="47" spans="1:12" ht="15" customHeight="1" x14ac:dyDescent="0.3">
      <c r="A47" s="301"/>
      <c r="B47" s="294" t="s">
        <v>33</v>
      </c>
      <c r="C47" s="295"/>
      <c r="D47" s="145" t="s">
        <v>10</v>
      </c>
      <c r="E47" s="146">
        <f>E44</f>
        <v>4410605990</v>
      </c>
      <c r="F47" s="167"/>
      <c r="G47" s="167"/>
      <c r="H47" s="168"/>
      <c r="I47" s="149">
        <f>SUM(E47:H47)</f>
        <v>4410605990</v>
      </c>
      <c r="J47" s="24"/>
    </row>
    <row r="48" spans="1:12" ht="15" customHeight="1" x14ac:dyDescent="0.3">
      <c r="A48" s="301"/>
      <c r="B48" s="296"/>
      <c r="C48" s="297"/>
      <c r="D48" s="150" t="s">
        <v>11</v>
      </c>
      <c r="E48" s="146">
        <f>E45</f>
        <v>4388625378</v>
      </c>
      <c r="F48" s="147"/>
      <c r="G48" s="147"/>
      <c r="H48" s="148"/>
      <c r="I48" s="154">
        <f>SUM(E48:H48)</f>
        <v>4388625378</v>
      </c>
      <c r="J48" s="25"/>
    </row>
    <row r="49" spans="1:10" ht="15" customHeight="1" thickBot="1" x14ac:dyDescent="0.35">
      <c r="A49" s="306"/>
      <c r="B49" s="298"/>
      <c r="C49" s="299"/>
      <c r="D49" s="162" t="s">
        <v>42</v>
      </c>
      <c r="E49" s="163">
        <f>E47-E48</f>
        <v>21980612</v>
      </c>
      <c r="F49" s="164"/>
      <c r="G49" s="164"/>
      <c r="H49" s="165"/>
      <c r="I49" s="166">
        <f t="shared" ref="I49" si="15">I47-I48</f>
        <v>21980612</v>
      </c>
      <c r="J49" s="33"/>
    </row>
    <row r="50" spans="1:10" ht="15" customHeight="1" x14ac:dyDescent="0.3">
      <c r="A50" s="300" t="s">
        <v>38</v>
      </c>
      <c r="B50" s="286" t="s">
        <v>39</v>
      </c>
      <c r="C50" s="286" t="s">
        <v>20</v>
      </c>
      <c r="D50" s="169" t="s">
        <v>10</v>
      </c>
      <c r="E50" s="170"/>
      <c r="F50" s="171"/>
      <c r="G50" s="171"/>
      <c r="H50" s="172">
        <v>100000</v>
      </c>
      <c r="I50" s="201">
        <f>SUM(E50:H50)</f>
        <v>100000</v>
      </c>
      <c r="J50" s="34"/>
    </row>
    <row r="51" spans="1:10" ht="15" customHeight="1" x14ac:dyDescent="0.3">
      <c r="A51" s="301"/>
      <c r="B51" s="280"/>
      <c r="C51" s="280"/>
      <c r="D51" s="150" t="s">
        <v>11</v>
      </c>
      <c r="E51" s="151"/>
      <c r="F51" s="152"/>
      <c r="G51" s="152"/>
      <c r="H51" s="153">
        <v>43083978</v>
      </c>
      <c r="I51" s="149">
        <f>SUM(E51:H51)</f>
        <v>43083978</v>
      </c>
      <c r="J51" s="25"/>
    </row>
    <row r="52" spans="1:10" ht="15" customHeight="1" thickBot="1" x14ac:dyDescent="0.35">
      <c r="A52" s="302"/>
      <c r="B52" s="287"/>
      <c r="C52" s="287"/>
      <c r="D52" s="173" t="s">
        <v>40</v>
      </c>
      <c r="E52" s="174"/>
      <c r="F52" s="175"/>
      <c r="G52" s="175"/>
      <c r="H52" s="176">
        <f>H50-H51</f>
        <v>-42983978</v>
      </c>
      <c r="I52" s="177">
        <f t="shared" ref="I52" si="16">I50-I51</f>
        <v>-42983978</v>
      </c>
      <c r="J52" s="35"/>
    </row>
    <row r="53" spans="1:10" ht="15" customHeight="1" thickTop="1" x14ac:dyDescent="0.3">
      <c r="A53" s="288" t="s">
        <v>21</v>
      </c>
      <c r="B53" s="289"/>
      <c r="C53" s="290"/>
      <c r="D53" s="19" t="s">
        <v>10</v>
      </c>
      <c r="E53" s="22">
        <f>E50+E47+E41</f>
        <v>4790903000</v>
      </c>
      <c r="F53" s="23">
        <f t="shared" ref="F53:I53" si="17">F50+F47+F41</f>
        <v>0</v>
      </c>
      <c r="G53" s="23">
        <f t="shared" si="17"/>
        <v>0</v>
      </c>
      <c r="H53" s="105">
        <f t="shared" si="17"/>
        <v>100000</v>
      </c>
      <c r="I53" s="22">
        <f t="shared" si="17"/>
        <v>4791003000</v>
      </c>
      <c r="J53" s="24"/>
    </row>
    <row r="54" spans="1:10" ht="15" customHeight="1" x14ac:dyDescent="0.3">
      <c r="A54" s="288"/>
      <c r="B54" s="289"/>
      <c r="C54" s="290"/>
      <c r="D54" s="1" t="s">
        <v>11</v>
      </c>
      <c r="E54" s="22">
        <f t="shared" ref="E54:I54" si="18">E51+E48+E42</f>
        <v>4717200482</v>
      </c>
      <c r="F54" s="23">
        <f t="shared" si="18"/>
        <v>0</v>
      </c>
      <c r="G54" s="23">
        <f t="shared" si="18"/>
        <v>0</v>
      </c>
      <c r="H54" s="105">
        <f t="shared" si="18"/>
        <v>43083978</v>
      </c>
      <c r="I54" s="22">
        <f t="shared" si="18"/>
        <v>4760284460</v>
      </c>
      <c r="J54" s="25"/>
    </row>
    <row r="55" spans="1:10" ht="15" customHeight="1" thickBot="1" x14ac:dyDescent="0.35">
      <c r="A55" s="291"/>
      <c r="B55" s="292"/>
      <c r="C55" s="293"/>
      <c r="D55" s="36" t="s">
        <v>12</v>
      </c>
      <c r="E55" s="202">
        <f t="shared" ref="E55:I55" si="19">E52+E49+E43</f>
        <v>73702518</v>
      </c>
      <c r="F55" s="203">
        <f t="shared" si="19"/>
        <v>0</v>
      </c>
      <c r="G55" s="203">
        <f t="shared" si="19"/>
        <v>0</v>
      </c>
      <c r="H55" s="204">
        <f t="shared" si="19"/>
        <v>-42983978</v>
      </c>
      <c r="I55" s="202">
        <f t="shared" si="19"/>
        <v>30718540</v>
      </c>
      <c r="J55" s="37"/>
    </row>
    <row r="56" spans="1:10" ht="17.25" thickTop="1" x14ac:dyDescent="0.3"/>
  </sheetData>
  <mergeCells count="34">
    <mergeCell ref="A1:J1"/>
    <mergeCell ref="B23:B28"/>
    <mergeCell ref="B5:B22"/>
    <mergeCell ref="B44:B46"/>
    <mergeCell ref="B29:B40"/>
    <mergeCell ref="A44:A49"/>
    <mergeCell ref="A5:A43"/>
    <mergeCell ref="C35:C37"/>
    <mergeCell ref="C17:C19"/>
    <mergeCell ref="D3:D4"/>
    <mergeCell ref="E3:E4"/>
    <mergeCell ref="F3:F4"/>
    <mergeCell ref="G3:G4"/>
    <mergeCell ref="H3:H4"/>
    <mergeCell ref="I3:I4"/>
    <mergeCell ref="J3:J4"/>
    <mergeCell ref="C44:C46"/>
    <mergeCell ref="C50:C52"/>
    <mergeCell ref="A53:C55"/>
    <mergeCell ref="B41:C43"/>
    <mergeCell ref="C38:C40"/>
    <mergeCell ref="B50:B52"/>
    <mergeCell ref="A50:A52"/>
    <mergeCell ref="B47:C49"/>
    <mergeCell ref="A3:C3"/>
    <mergeCell ref="C32:C34"/>
    <mergeCell ref="C29:C31"/>
    <mergeCell ref="C26:C28"/>
    <mergeCell ref="C23:C25"/>
    <mergeCell ref="C20:C22"/>
    <mergeCell ref="C14:C16"/>
    <mergeCell ref="C11:C13"/>
    <mergeCell ref="C8:C10"/>
    <mergeCell ref="C5:C7"/>
  </mergeCells>
  <phoneticPr fontId="11" type="noConversion"/>
  <pageMargins left="0.42" right="0.22" top="0.75" bottom="0.34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BBF9-7B8A-413C-9A6D-0116EA739A5C}">
  <sheetPr>
    <tabColor rgb="FF00B0F0"/>
  </sheetPr>
  <dimension ref="A1:K123"/>
  <sheetViews>
    <sheetView workbookViewId="0">
      <selection activeCell="R8" sqref="R8"/>
    </sheetView>
  </sheetViews>
  <sheetFormatPr defaultRowHeight="16.5" x14ac:dyDescent="0.3"/>
  <cols>
    <col min="1" max="1" width="4.625" style="211" customWidth="1"/>
    <col min="2" max="2" width="9" style="211"/>
    <col min="3" max="3" width="9.125" style="211" customWidth="1"/>
    <col min="4" max="4" width="14.5" style="211" customWidth="1"/>
    <col min="5" max="5" width="10.5" style="211" customWidth="1"/>
    <col min="6" max="6" width="12.625" style="211" customWidth="1"/>
    <col min="7" max="7" width="10.625" style="211" customWidth="1"/>
    <col min="8" max="9" width="12.625" style="211" customWidth="1"/>
    <col min="10" max="10" width="10.625" style="211" customWidth="1"/>
    <col min="11" max="11" width="13.375" style="211" customWidth="1"/>
    <col min="12" max="16384" width="9" style="211"/>
  </cols>
  <sheetData>
    <row r="1" spans="1:11" ht="39" x14ac:dyDescent="0.65">
      <c r="A1" s="303" t="s">
        <v>285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27" customHeight="1" x14ac:dyDescent="0.6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</row>
    <row r="4" spans="1:11" ht="17.25" thickBot="1" x14ac:dyDescent="0.35">
      <c r="K4" s="212" t="s">
        <v>104</v>
      </c>
    </row>
    <row r="5" spans="1:11" ht="26.1" customHeight="1" thickBot="1" x14ac:dyDescent="0.35">
      <c r="A5" s="242" t="s">
        <v>43</v>
      </c>
      <c r="B5" s="243" t="s">
        <v>6</v>
      </c>
      <c r="C5" s="244" t="s">
        <v>7</v>
      </c>
      <c r="D5" s="245" t="s">
        <v>8</v>
      </c>
      <c r="E5" s="243" t="s">
        <v>272</v>
      </c>
      <c r="F5" s="244" t="s">
        <v>273</v>
      </c>
      <c r="G5" s="244" t="s">
        <v>274</v>
      </c>
      <c r="H5" s="244" t="s">
        <v>275</v>
      </c>
      <c r="I5" s="244" t="s">
        <v>276</v>
      </c>
      <c r="J5" s="245" t="s">
        <v>277</v>
      </c>
      <c r="K5" s="246" t="s">
        <v>278</v>
      </c>
    </row>
    <row r="6" spans="1:11" ht="24" customHeight="1" thickTop="1" x14ac:dyDescent="0.3">
      <c r="A6" s="234">
        <v>1</v>
      </c>
      <c r="B6" s="323" t="s">
        <v>82</v>
      </c>
      <c r="C6" s="326" t="s">
        <v>279</v>
      </c>
      <c r="D6" s="235" t="s">
        <v>88</v>
      </c>
      <c r="E6" s="236">
        <v>45282</v>
      </c>
      <c r="F6" s="237">
        <v>229101620</v>
      </c>
      <c r="G6" s="237"/>
      <c r="H6" s="237">
        <v>229101620</v>
      </c>
      <c r="I6" s="237">
        <v>191101620</v>
      </c>
      <c r="J6" s="237">
        <f>H6-I6</f>
        <v>38000000</v>
      </c>
      <c r="K6" s="238"/>
    </row>
    <row r="7" spans="1:11" ht="24" customHeight="1" x14ac:dyDescent="0.3">
      <c r="A7" s="218">
        <v>2</v>
      </c>
      <c r="B7" s="324"/>
      <c r="C7" s="327"/>
      <c r="D7" s="219" t="s">
        <v>89</v>
      </c>
      <c r="E7" s="215">
        <v>45282</v>
      </c>
      <c r="F7" s="216">
        <v>48652570</v>
      </c>
      <c r="G7" s="216">
        <v>84130</v>
      </c>
      <c r="H7" s="216">
        <v>48736700</v>
      </c>
      <c r="I7" s="216">
        <v>48735300</v>
      </c>
      <c r="J7" s="216">
        <f t="shared" ref="J7:J16" si="0">H7-I7</f>
        <v>1400</v>
      </c>
      <c r="K7" s="330" t="s">
        <v>299</v>
      </c>
    </row>
    <row r="8" spans="1:11" ht="24" customHeight="1" x14ac:dyDescent="0.3">
      <c r="A8" s="218">
        <v>3</v>
      </c>
      <c r="B8" s="324"/>
      <c r="C8" s="327"/>
      <c r="D8" s="219" t="s">
        <v>90</v>
      </c>
      <c r="E8" s="215">
        <v>45282</v>
      </c>
      <c r="F8" s="220">
        <v>19934430</v>
      </c>
      <c r="G8" s="220">
        <v>7010</v>
      </c>
      <c r="H8" s="220">
        <v>19941440</v>
      </c>
      <c r="I8" s="220">
        <v>19941440</v>
      </c>
      <c r="J8" s="220">
        <f t="shared" si="0"/>
        <v>0</v>
      </c>
      <c r="K8" s="331"/>
    </row>
    <row r="9" spans="1:11" ht="24" customHeight="1" x14ac:dyDescent="0.3">
      <c r="A9" s="218">
        <v>4</v>
      </c>
      <c r="B9" s="324"/>
      <c r="C9" s="327"/>
      <c r="D9" s="219" t="s">
        <v>91</v>
      </c>
      <c r="E9" s="215">
        <v>45282</v>
      </c>
      <c r="F9" s="220">
        <v>23870010</v>
      </c>
      <c r="G9" s="220">
        <v>5070</v>
      </c>
      <c r="H9" s="220">
        <v>23875080</v>
      </c>
      <c r="I9" s="220">
        <v>23875080</v>
      </c>
      <c r="J9" s="220">
        <f t="shared" si="0"/>
        <v>0</v>
      </c>
      <c r="K9" s="332"/>
    </row>
    <row r="10" spans="1:11" ht="24" customHeight="1" x14ac:dyDescent="0.3">
      <c r="A10" s="218">
        <v>5</v>
      </c>
      <c r="B10" s="324"/>
      <c r="C10" s="328"/>
      <c r="D10" s="223" t="s">
        <v>100</v>
      </c>
      <c r="E10" s="229">
        <v>45282</v>
      </c>
      <c r="F10" s="224">
        <v>2200000</v>
      </c>
      <c r="G10" s="224"/>
      <c r="H10" s="224">
        <v>2200000</v>
      </c>
      <c r="I10" s="224">
        <v>2200000</v>
      </c>
      <c r="J10" s="224">
        <f t="shared" si="0"/>
        <v>0</v>
      </c>
      <c r="K10" s="225"/>
    </row>
    <row r="11" spans="1:11" ht="24" customHeight="1" x14ac:dyDescent="0.3">
      <c r="A11" s="218">
        <v>6</v>
      </c>
      <c r="B11" s="324"/>
      <c r="C11" s="226" t="s">
        <v>280</v>
      </c>
      <c r="D11" s="230" t="s">
        <v>281</v>
      </c>
      <c r="E11" s="229">
        <v>45282</v>
      </c>
      <c r="F11" s="231">
        <v>2400000</v>
      </c>
      <c r="G11" s="231">
        <v>-96210</v>
      </c>
      <c r="H11" s="231">
        <f>SUM(F11:G11)</f>
        <v>2303790</v>
      </c>
      <c r="I11" s="231">
        <v>2199130</v>
      </c>
      <c r="J11" s="231">
        <f t="shared" si="0"/>
        <v>104660</v>
      </c>
      <c r="K11" s="232"/>
    </row>
    <row r="12" spans="1:11" ht="24" customHeight="1" x14ac:dyDescent="0.3">
      <c r="A12" s="218">
        <v>7</v>
      </c>
      <c r="B12" s="324"/>
      <c r="C12" s="329" t="s">
        <v>282</v>
      </c>
      <c r="D12" s="214" t="s">
        <v>271</v>
      </c>
      <c r="E12" s="215">
        <v>45282</v>
      </c>
      <c r="F12" s="216">
        <v>600000</v>
      </c>
      <c r="G12" s="216"/>
      <c r="H12" s="216">
        <v>600000</v>
      </c>
      <c r="I12" s="216">
        <v>160000</v>
      </c>
      <c r="J12" s="216">
        <f t="shared" si="0"/>
        <v>440000</v>
      </c>
      <c r="K12" s="217"/>
    </row>
    <row r="13" spans="1:11" ht="24" customHeight="1" x14ac:dyDescent="0.3">
      <c r="A13" s="218">
        <v>8</v>
      </c>
      <c r="B13" s="324"/>
      <c r="C13" s="327"/>
      <c r="D13" s="219" t="s">
        <v>283</v>
      </c>
      <c r="E13" s="215">
        <v>45282</v>
      </c>
      <c r="F13" s="220">
        <v>32178380</v>
      </c>
      <c r="G13" s="220"/>
      <c r="H13" s="220">
        <v>32178380</v>
      </c>
      <c r="I13" s="220">
        <v>23335234</v>
      </c>
      <c r="J13" s="220">
        <f t="shared" si="0"/>
        <v>8843146</v>
      </c>
      <c r="K13" s="221"/>
    </row>
    <row r="14" spans="1:11" ht="24" customHeight="1" x14ac:dyDescent="0.3">
      <c r="A14" s="227">
        <v>9</v>
      </c>
      <c r="B14" s="325"/>
      <c r="C14" s="328"/>
      <c r="D14" s="223" t="s">
        <v>284</v>
      </c>
      <c r="E14" s="229">
        <v>45282</v>
      </c>
      <c r="F14" s="224">
        <v>21360000</v>
      </c>
      <c r="G14" s="224"/>
      <c r="H14" s="224">
        <v>21360000</v>
      </c>
      <c r="I14" s="224">
        <v>17027300</v>
      </c>
      <c r="J14" s="224">
        <f t="shared" si="0"/>
        <v>4332700</v>
      </c>
      <c r="K14" s="225"/>
    </row>
    <row r="15" spans="1:11" ht="24" customHeight="1" x14ac:dyDescent="0.3">
      <c r="A15" s="241">
        <v>10</v>
      </c>
      <c r="B15" s="233" t="s">
        <v>92</v>
      </c>
      <c r="C15" s="222" t="s">
        <v>92</v>
      </c>
      <c r="D15" s="230" t="s">
        <v>92</v>
      </c>
      <c r="E15" s="229">
        <v>45282</v>
      </c>
      <c r="F15" s="231">
        <v>4410605990</v>
      </c>
      <c r="G15" s="231"/>
      <c r="H15" s="231">
        <v>4410605990</v>
      </c>
      <c r="I15" s="231">
        <v>4388625378</v>
      </c>
      <c r="J15" s="231">
        <f t="shared" si="0"/>
        <v>21980612</v>
      </c>
      <c r="K15" s="232"/>
    </row>
    <row r="16" spans="1:11" ht="24" customHeight="1" thickBot="1" x14ac:dyDescent="0.35">
      <c r="A16" s="213">
        <v>11</v>
      </c>
      <c r="B16" s="233" t="s">
        <v>59</v>
      </c>
      <c r="C16" s="222" t="s">
        <v>59</v>
      </c>
      <c r="D16" s="230" t="s">
        <v>59</v>
      </c>
      <c r="E16" s="215">
        <v>45282</v>
      </c>
      <c r="F16" s="239">
        <v>100000</v>
      </c>
      <c r="G16" s="239"/>
      <c r="H16" s="239">
        <v>100000</v>
      </c>
      <c r="I16" s="239">
        <v>43083978</v>
      </c>
      <c r="J16" s="239">
        <f t="shared" si="0"/>
        <v>-42983978</v>
      </c>
      <c r="K16" s="240"/>
    </row>
    <row r="17" spans="1:11" ht="26.1" customHeight="1" thickTop="1" thickBot="1" x14ac:dyDescent="0.35">
      <c r="A17" s="320" t="s">
        <v>46</v>
      </c>
      <c r="B17" s="321"/>
      <c r="C17" s="321"/>
      <c r="D17" s="322"/>
      <c r="E17" s="247"/>
      <c r="F17" s="248">
        <f>SUM(F6:F16)</f>
        <v>4791003000</v>
      </c>
      <c r="G17" s="248">
        <f>SUM(G6:G16)</f>
        <v>0</v>
      </c>
      <c r="H17" s="248">
        <f t="shared" ref="H17:I17" si="1">SUM(H6:H16)</f>
        <v>4791003000</v>
      </c>
      <c r="I17" s="248">
        <f t="shared" si="1"/>
        <v>4760284460</v>
      </c>
      <c r="J17" s="248">
        <f>SUM(J6:J16)</f>
        <v>30718540</v>
      </c>
      <c r="K17" s="249"/>
    </row>
    <row r="18" spans="1:11" x14ac:dyDescent="0.3">
      <c r="F18" s="228"/>
      <c r="G18" s="228"/>
      <c r="H18" s="228"/>
      <c r="I18" s="228"/>
      <c r="J18" s="228"/>
    </row>
    <row r="27" spans="1:11" ht="16.5" customHeight="1" x14ac:dyDescent="0.3"/>
    <row r="33" ht="16.5" customHeight="1" x14ac:dyDescent="0.3"/>
    <row r="36" ht="16.5" customHeight="1" x14ac:dyDescent="0.3"/>
    <row r="45" ht="16.5" customHeight="1" x14ac:dyDescent="0.3"/>
    <row r="48" ht="16.5" customHeight="1" x14ac:dyDescent="0.3"/>
    <row r="51" ht="16.5" customHeight="1" x14ac:dyDescent="0.3"/>
    <row r="54" ht="16.5" customHeight="1" x14ac:dyDescent="0.3"/>
    <row r="57" ht="16.5" customHeight="1" x14ac:dyDescent="0.3"/>
    <row r="60" ht="16.5" customHeight="1" x14ac:dyDescent="0.3"/>
    <row r="63" ht="16.5" customHeight="1" x14ac:dyDescent="0.3"/>
    <row r="66" ht="16.5" customHeight="1" x14ac:dyDescent="0.3"/>
    <row r="69" ht="16.5" customHeight="1" x14ac:dyDescent="0.3"/>
    <row r="72" ht="16.5" customHeight="1" x14ac:dyDescent="0.3"/>
    <row r="75" ht="16.5" customHeight="1" x14ac:dyDescent="0.3"/>
    <row r="78" ht="16.5" customHeight="1" x14ac:dyDescent="0.3"/>
    <row r="81" ht="16.5" customHeight="1" x14ac:dyDescent="0.3"/>
    <row r="84" ht="16.5" customHeight="1" x14ac:dyDescent="0.3"/>
    <row r="87" ht="16.5" customHeight="1" x14ac:dyDescent="0.3"/>
    <row r="90" ht="16.5" customHeight="1" x14ac:dyDescent="0.3"/>
    <row r="93" ht="16.5" customHeight="1" x14ac:dyDescent="0.3"/>
    <row r="99" ht="16.5" customHeight="1" x14ac:dyDescent="0.3"/>
    <row r="102" ht="16.5" customHeight="1" x14ac:dyDescent="0.3"/>
    <row r="105" ht="16.5" customHeight="1" x14ac:dyDescent="0.3"/>
    <row r="108" ht="16.5" customHeight="1" x14ac:dyDescent="0.3"/>
    <row r="111" ht="16.5" customHeight="1" x14ac:dyDescent="0.3"/>
    <row r="123" ht="16.5" customHeight="1" x14ac:dyDescent="0.3"/>
  </sheetData>
  <mergeCells count="6">
    <mergeCell ref="A17:D17"/>
    <mergeCell ref="A1:K1"/>
    <mergeCell ref="B6:B14"/>
    <mergeCell ref="C6:C10"/>
    <mergeCell ref="C12:C14"/>
    <mergeCell ref="K7:K9"/>
  </mergeCells>
  <phoneticPr fontId="11" type="noConversion"/>
  <pageMargins left="0.7" right="0.17" top="0.75" bottom="0.22" header="0.3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G260"/>
  <sheetViews>
    <sheetView workbookViewId="0">
      <selection sqref="A1:G1"/>
    </sheetView>
  </sheetViews>
  <sheetFormatPr defaultRowHeight="16.5" x14ac:dyDescent="0.3"/>
  <cols>
    <col min="1" max="1" width="5.5" customWidth="1"/>
    <col min="2" max="2" width="9.75" bestFit="1" customWidth="1"/>
    <col min="5" max="5" width="12.375" bestFit="1" customWidth="1"/>
    <col min="7" max="7" width="46.5" bestFit="1" customWidth="1"/>
    <col min="8" max="8" width="13.625" bestFit="1" customWidth="1"/>
  </cols>
  <sheetData>
    <row r="1" spans="1:7" ht="39" x14ac:dyDescent="0.65">
      <c r="A1" s="303" t="s">
        <v>286</v>
      </c>
      <c r="B1" s="303"/>
      <c r="C1" s="303"/>
      <c r="D1" s="303"/>
      <c r="E1" s="303"/>
      <c r="F1" s="303"/>
      <c r="G1" s="303"/>
    </row>
    <row r="2" spans="1:7" ht="17.25" thickBot="1" x14ac:dyDescent="0.35">
      <c r="G2" s="83" t="s">
        <v>58</v>
      </c>
    </row>
    <row r="3" spans="1:7" ht="27.75" customHeight="1" thickTop="1" thickBot="1" x14ac:dyDescent="0.35">
      <c r="A3" s="205" t="s">
        <v>43</v>
      </c>
      <c r="B3" s="206" t="s">
        <v>60</v>
      </c>
      <c r="C3" s="206" t="s">
        <v>61</v>
      </c>
      <c r="D3" s="206" t="s">
        <v>62</v>
      </c>
      <c r="E3" s="206" t="s">
        <v>44</v>
      </c>
      <c r="F3" s="206" t="s">
        <v>63</v>
      </c>
      <c r="G3" s="207" t="s">
        <v>57</v>
      </c>
    </row>
    <row r="4" spans="1:7" ht="11.85" customHeight="1" thickTop="1" x14ac:dyDescent="0.3">
      <c r="A4" s="253">
        <v>1</v>
      </c>
      <c r="B4" s="254">
        <v>44946</v>
      </c>
      <c r="C4" s="255" t="s">
        <v>64</v>
      </c>
      <c r="D4" s="255" t="s">
        <v>22</v>
      </c>
      <c r="E4" s="256">
        <v>59900000</v>
      </c>
      <c r="F4" s="255" t="s">
        <v>65</v>
      </c>
      <c r="G4" s="257" t="s">
        <v>111</v>
      </c>
    </row>
    <row r="5" spans="1:7" ht="11.85" customHeight="1" x14ac:dyDescent="0.3">
      <c r="A5" s="253">
        <v>2</v>
      </c>
      <c r="B5" s="254">
        <v>44946</v>
      </c>
      <c r="C5" s="255" t="s">
        <v>64</v>
      </c>
      <c r="D5" s="255" t="s">
        <v>22</v>
      </c>
      <c r="E5" s="256">
        <v>750000</v>
      </c>
      <c r="F5" s="255" t="s">
        <v>65</v>
      </c>
      <c r="G5" s="257" t="s">
        <v>112</v>
      </c>
    </row>
    <row r="6" spans="1:7" ht="11.85" customHeight="1" x14ac:dyDescent="0.3">
      <c r="A6" s="258">
        <v>3</v>
      </c>
      <c r="B6" s="254">
        <v>44951</v>
      </c>
      <c r="C6" s="255" t="s">
        <v>64</v>
      </c>
      <c r="D6" s="255" t="s">
        <v>22</v>
      </c>
      <c r="E6" s="256">
        <v>30995540</v>
      </c>
      <c r="F6" s="255" t="s">
        <v>65</v>
      </c>
      <c r="G6" s="257" t="s">
        <v>113</v>
      </c>
    </row>
    <row r="7" spans="1:7" ht="11.85" customHeight="1" x14ac:dyDescent="0.3">
      <c r="A7" s="253">
        <v>4</v>
      </c>
      <c r="B7" s="254">
        <v>44951</v>
      </c>
      <c r="C7" s="255" t="s">
        <v>64</v>
      </c>
      <c r="D7" s="255" t="s">
        <v>22</v>
      </c>
      <c r="E7" s="256">
        <v>300000</v>
      </c>
      <c r="F7" s="255" t="s">
        <v>65</v>
      </c>
      <c r="G7" s="257" t="s">
        <v>114</v>
      </c>
    </row>
    <row r="8" spans="1:7" ht="11.85" customHeight="1" x14ac:dyDescent="0.3">
      <c r="A8" s="253">
        <v>5</v>
      </c>
      <c r="B8" s="254">
        <v>44956</v>
      </c>
      <c r="C8" s="255" t="s">
        <v>64</v>
      </c>
      <c r="D8" s="255" t="s">
        <v>22</v>
      </c>
      <c r="E8" s="256">
        <v>287630</v>
      </c>
      <c r="F8" s="255" t="s">
        <v>65</v>
      </c>
      <c r="G8" s="257" t="s">
        <v>115</v>
      </c>
    </row>
    <row r="9" spans="1:7" ht="11.85" customHeight="1" x14ac:dyDescent="0.3">
      <c r="A9" s="258">
        <v>6</v>
      </c>
      <c r="B9" s="254">
        <v>44956</v>
      </c>
      <c r="C9" s="255" t="s">
        <v>64</v>
      </c>
      <c r="D9" s="255" t="s">
        <v>22</v>
      </c>
      <c r="E9" s="256">
        <v>835550</v>
      </c>
      <c r="F9" s="255" t="s">
        <v>65</v>
      </c>
      <c r="G9" s="257" t="s">
        <v>116</v>
      </c>
    </row>
    <row r="10" spans="1:7" ht="11.85" customHeight="1" x14ac:dyDescent="0.3">
      <c r="A10" s="253">
        <v>7</v>
      </c>
      <c r="B10" s="254">
        <v>44956</v>
      </c>
      <c r="C10" s="255" t="s">
        <v>64</v>
      </c>
      <c r="D10" s="255" t="s">
        <v>22</v>
      </c>
      <c r="E10" s="256">
        <v>220000</v>
      </c>
      <c r="F10" s="255" t="s">
        <v>65</v>
      </c>
      <c r="G10" s="257" t="s">
        <v>117</v>
      </c>
    </row>
    <row r="11" spans="1:7" ht="11.85" customHeight="1" x14ac:dyDescent="0.3">
      <c r="A11" s="253">
        <v>8</v>
      </c>
      <c r="B11" s="254">
        <v>44956</v>
      </c>
      <c r="C11" s="255" t="s">
        <v>64</v>
      </c>
      <c r="D11" s="255" t="s">
        <v>22</v>
      </c>
      <c r="E11" s="256">
        <v>330000</v>
      </c>
      <c r="F11" s="255" t="s">
        <v>65</v>
      </c>
      <c r="G11" s="257" t="s">
        <v>118</v>
      </c>
    </row>
    <row r="12" spans="1:7" ht="11.85" customHeight="1" x14ac:dyDescent="0.3">
      <c r="A12" s="258">
        <v>9</v>
      </c>
      <c r="B12" s="254">
        <v>44956</v>
      </c>
      <c r="C12" s="255" t="s">
        <v>64</v>
      </c>
      <c r="D12" s="255" t="s">
        <v>22</v>
      </c>
      <c r="E12" s="256">
        <v>165000</v>
      </c>
      <c r="F12" s="255" t="s">
        <v>65</v>
      </c>
      <c r="G12" s="257" t="s">
        <v>119</v>
      </c>
    </row>
    <row r="13" spans="1:7" ht="11.85" customHeight="1" x14ac:dyDescent="0.3">
      <c r="A13" s="253">
        <v>10</v>
      </c>
      <c r="B13" s="254">
        <v>44956</v>
      </c>
      <c r="C13" s="255" t="s">
        <v>64</v>
      </c>
      <c r="D13" s="255" t="s">
        <v>22</v>
      </c>
      <c r="E13" s="256">
        <v>350550</v>
      </c>
      <c r="F13" s="255" t="s">
        <v>65</v>
      </c>
      <c r="G13" s="257" t="s">
        <v>120</v>
      </c>
    </row>
    <row r="14" spans="1:7" ht="11.85" customHeight="1" x14ac:dyDescent="0.3">
      <c r="A14" s="253">
        <v>11</v>
      </c>
      <c r="B14" s="254">
        <v>44957</v>
      </c>
      <c r="C14" s="255" t="s">
        <v>64</v>
      </c>
      <c r="D14" s="255" t="s">
        <v>22</v>
      </c>
      <c r="E14" s="256">
        <v>2184000</v>
      </c>
      <c r="F14" s="255" t="s">
        <v>65</v>
      </c>
      <c r="G14" s="257" t="s">
        <v>121</v>
      </c>
    </row>
    <row r="15" spans="1:7" ht="11.85" customHeight="1" x14ac:dyDescent="0.3">
      <c r="A15" s="258">
        <v>12</v>
      </c>
      <c r="B15" s="254">
        <v>44958</v>
      </c>
      <c r="C15" s="255" t="s">
        <v>64</v>
      </c>
      <c r="D15" s="255" t="s">
        <v>22</v>
      </c>
      <c r="E15" s="256">
        <v>9000000</v>
      </c>
      <c r="F15" s="255" t="s">
        <v>65</v>
      </c>
      <c r="G15" s="257" t="s">
        <v>122</v>
      </c>
    </row>
    <row r="16" spans="1:7" ht="11.85" customHeight="1" x14ac:dyDescent="0.3">
      <c r="A16" s="253">
        <v>13</v>
      </c>
      <c r="B16" s="254">
        <v>44959</v>
      </c>
      <c r="C16" s="255" t="s">
        <v>64</v>
      </c>
      <c r="D16" s="255" t="s">
        <v>22</v>
      </c>
      <c r="E16" s="256">
        <v>19100</v>
      </c>
      <c r="F16" s="255" t="s">
        <v>65</v>
      </c>
      <c r="G16" s="257" t="s">
        <v>123</v>
      </c>
    </row>
    <row r="17" spans="1:7" ht="11.85" customHeight="1" x14ac:dyDescent="0.3">
      <c r="A17" s="253">
        <v>14</v>
      </c>
      <c r="B17" s="254">
        <v>44959</v>
      </c>
      <c r="C17" s="255" t="s">
        <v>64</v>
      </c>
      <c r="D17" s="255" t="s">
        <v>22</v>
      </c>
      <c r="E17" s="256">
        <v>49000</v>
      </c>
      <c r="F17" s="255" t="s">
        <v>65</v>
      </c>
      <c r="G17" s="257" t="s">
        <v>124</v>
      </c>
    </row>
    <row r="18" spans="1:7" ht="11.85" customHeight="1" x14ac:dyDescent="0.3">
      <c r="A18" s="258">
        <v>15</v>
      </c>
      <c r="B18" s="254">
        <v>44963</v>
      </c>
      <c r="C18" s="255" t="s">
        <v>64</v>
      </c>
      <c r="D18" s="255" t="s">
        <v>22</v>
      </c>
      <c r="E18" s="256">
        <v>7889</v>
      </c>
      <c r="F18" s="255" t="s">
        <v>65</v>
      </c>
      <c r="G18" s="257" t="s">
        <v>125</v>
      </c>
    </row>
    <row r="19" spans="1:7" ht="11.85" customHeight="1" x14ac:dyDescent="0.3">
      <c r="A19" s="253">
        <v>16</v>
      </c>
      <c r="B19" s="254">
        <v>44963</v>
      </c>
      <c r="C19" s="255" t="s">
        <v>64</v>
      </c>
      <c r="D19" s="255" t="s">
        <v>22</v>
      </c>
      <c r="E19" s="256">
        <v>180000</v>
      </c>
      <c r="F19" s="255" t="s">
        <v>65</v>
      </c>
      <c r="G19" s="257" t="s">
        <v>126</v>
      </c>
    </row>
    <row r="20" spans="1:7" ht="11.85" customHeight="1" x14ac:dyDescent="0.3">
      <c r="A20" s="253">
        <v>17</v>
      </c>
      <c r="B20" s="254">
        <v>44967</v>
      </c>
      <c r="C20" s="255" t="s">
        <v>64</v>
      </c>
      <c r="D20" s="255" t="s">
        <v>22</v>
      </c>
      <c r="E20" s="256">
        <v>7700</v>
      </c>
      <c r="F20" s="255" t="s">
        <v>65</v>
      </c>
      <c r="G20" s="257" t="s">
        <v>127</v>
      </c>
    </row>
    <row r="21" spans="1:7" ht="11.85" customHeight="1" x14ac:dyDescent="0.3">
      <c r="A21" s="258">
        <v>18</v>
      </c>
      <c r="B21" s="254">
        <v>44967</v>
      </c>
      <c r="C21" s="255" t="s">
        <v>64</v>
      </c>
      <c r="D21" s="255" t="s">
        <v>22</v>
      </c>
      <c r="E21" s="256">
        <v>26950670</v>
      </c>
      <c r="F21" s="255" t="s">
        <v>65</v>
      </c>
      <c r="G21" s="257" t="s">
        <v>128</v>
      </c>
    </row>
    <row r="22" spans="1:7" ht="11.85" customHeight="1" x14ac:dyDescent="0.3">
      <c r="A22" s="253">
        <v>19</v>
      </c>
      <c r="B22" s="254">
        <v>44967</v>
      </c>
      <c r="C22" s="255" t="s">
        <v>64</v>
      </c>
      <c r="D22" s="255" t="s">
        <v>22</v>
      </c>
      <c r="E22" s="256">
        <v>26419860</v>
      </c>
      <c r="F22" s="255" t="s">
        <v>65</v>
      </c>
      <c r="G22" s="257" t="s">
        <v>129</v>
      </c>
    </row>
    <row r="23" spans="1:7" ht="11.85" customHeight="1" x14ac:dyDescent="0.3">
      <c r="A23" s="253">
        <v>20</v>
      </c>
      <c r="B23" s="254">
        <v>44967</v>
      </c>
      <c r="C23" s="255" t="s">
        <v>64</v>
      </c>
      <c r="D23" s="255" t="s">
        <v>22</v>
      </c>
      <c r="E23" s="256">
        <v>2037750</v>
      </c>
      <c r="F23" s="255" t="s">
        <v>65</v>
      </c>
      <c r="G23" s="257" t="s">
        <v>130</v>
      </c>
    </row>
    <row r="24" spans="1:7" ht="11.85" customHeight="1" x14ac:dyDescent="0.3">
      <c r="A24" s="258">
        <v>21</v>
      </c>
      <c r="B24" s="254">
        <v>44967</v>
      </c>
      <c r="C24" s="255" t="s">
        <v>64</v>
      </c>
      <c r="D24" s="255" t="s">
        <v>22</v>
      </c>
      <c r="E24" s="256">
        <v>151823837</v>
      </c>
      <c r="F24" s="255" t="s">
        <v>65</v>
      </c>
      <c r="G24" s="257" t="s">
        <v>66</v>
      </c>
    </row>
    <row r="25" spans="1:7" ht="11.85" customHeight="1" x14ac:dyDescent="0.3">
      <c r="A25" s="253">
        <v>22</v>
      </c>
      <c r="B25" s="254">
        <v>44967</v>
      </c>
      <c r="C25" s="255" t="s">
        <v>64</v>
      </c>
      <c r="D25" s="255" t="s">
        <v>22</v>
      </c>
      <c r="E25" s="256">
        <v>64434600</v>
      </c>
      <c r="F25" s="255" t="s">
        <v>65</v>
      </c>
      <c r="G25" s="257" t="s">
        <v>131</v>
      </c>
    </row>
    <row r="26" spans="1:7" ht="11.85" customHeight="1" x14ac:dyDescent="0.3">
      <c r="A26" s="253">
        <v>23</v>
      </c>
      <c r="B26" s="254">
        <v>44967</v>
      </c>
      <c r="C26" s="255" t="s">
        <v>64</v>
      </c>
      <c r="D26" s="255" t="s">
        <v>22</v>
      </c>
      <c r="E26" s="256">
        <v>1071420</v>
      </c>
      <c r="F26" s="255" t="s">
        <v>65</v>
      </c>
      <c r="G26" s="257" t="s">
        <v>132</v>
      </c>
    </row>
    <row r="27" spans="1:7" ht="11.85" customHeight="1" x14ac:dyDescent="0.3">
      <c r="A27" s="258">
        <v>24</v>
      </c>
      <c r="B27" s="254">
        <v>44972</v>
      </c>
      <c r="C27" s="255" t="s">
        <v>64</v>
      </c>
      <c r="D27" s="255" t="s">
        <v>22</v>
      </c>
      <c r="E27" s="256">
        <v>57120899</v>
      </c>
      <c r="F27" s="255" t="s">
        <v>65</v>
      </c>
      <c r="G27" s="257" t="s">
        <v>133</v>
      </c>
    </row>
    <row r="28" spans="1:7" ht="11.85" customHeight="1" x14ac:dyDescent="0.3">
      <c r="A28" s="253">
        <v>25</v>
      </c>
      <c r="B28" s="254">
        <v>44972</v>
      </c>
      <c r="C28" s="255" t="s">
        <v>64</v>
      </c>
      <c r="D28" s="255" t="s">
        <v>22</v>
      </c>
      <c r="E28" s="256">
        <v>530000</v>
      </c>
      <c r="F28" s="255" t="s">
        <v>65</v>
      </c>
      <c r="G28" s="257" t="s">
        <v>134</v>
      </c>
    </row>
    <row r="29" spans="1:7" ht="11.85" customHeight="1" x14ac:dyDescent="0.3">
      <c r="A29" s="253">
        <v>26</v>
      </c>
      <c r="B29" s="254">
        <v>44977</v>
      </c>
      <c r="C29" s="255" t="s">
        <v>64</v>
      </c>
      <c r="D29" s="255" t="s">
        <v>22</v>
      </c>
      <c r="E29" s="256">
        <v>32400</v>
      </c>
      <c r="F29" s="255" t="s">
        <v>65</v>
      </c>
      <c r="G29" s="257" t="s">
        <v>135</v>
      </c>
    </row>
    <row r="30" spans="1:7" ht="11.85" customHeight="1" x14ac:dyDescent="0.3">
      <c r="A30" s="258">
        <v>27</v>
      </c>
      <c r="B30" s="254">
        <v>44981</v>
      </c>
      <c r="C30" s="255" t="s">
        <v>64</v>
      </c>
      <c r="D30" s="255" t="s">
        <v>22</v>
      </c>
      <c r="E30" s="256">
        <v>17000</v>
      </c>
      <c r="F30" s="255" t="s">
        <v>65</v>
      </c>
      <c r="G30" s="257" t="s">
        <v>136</v>
      </c>
    </row>
    <row r="31" spans="1:7" ht="11.85" customHeight="1" x14ac:dyDescent="0.3">
      <c r="A31" s="253">
        <v>28</v>
      </c>
      <c r="B31" s="254">
        <v>44981</v>
      </c>
      <c r="C31" s="255" t="s">
        <v>64</v>
      </c>
      <c r="D31" s="255" t="s">
        <v>22</v>
      </c>
      <c r="E31" s="256">
        <v>74000</v>
      </c>
      <c r="F31" s="255" t="s">
        <v>65</v>
      </c>
      <c r="G31" s="257" t="s">
        <v>137</v>
      </c>
    </row>
    <row r="32" spans="1:7" ht="11.85" customHeight="1" x14ac:dyDescent="0.3">
      <c r="A32" s="253">
        <v>29</v>
      </c>
      <c r="B32" s="254">
        <v>44981</v>
      </c>
      <c r="C32" s="255" t="s">
        <v>64</v>
      </c>
      <c r="D32" s="255" t="s">
        <v>22</v>
      </c>
      <c r="E32" s="256">
        <v>27100</v>
      </c>
      <c r="F32" s="255" t="s">
        <v>65</v>
      </c>
      <c r="G32" s="257" t="s">
        <v>138</v>
      </c>
    </row>
    <row r="33" spans="1:7" ht="11.85" customHeight="1" x14ac:dyDescent="0.3">
      <c r="A33" s="258">
        <v>30</v>
      </c>
      <c r="B33" s="254">
        <v>44981</v>
      </c>
      <c r="C33" s="255" t="s">
        <v>64</v>
      </c>
      <c r="D33" s="255" t="s">
        <v>22</v>
      </c>
      <c r="E33" s="256">
        <v>21756560</v>
      </c>
      <c r="F33" s="255" t="s">
        <v>65</v>
      </c>
      <c r="G33" s="257" t="s">
        <v>139</v>
      </c>
    </row>
    <row r="34" spans="1:7" ht="11.85" customHeight="1" x14ac:dyDescent="0.3">
      <c r="A34" s="253">
        <v>31</v>
      </c>
      <c r="B34" s="254">
        <v>44981</v>
      </c>
      <c r="C34" s="255" t="s">
        <v>64</v>
      </c>
      <c r="D34" s="255" t="s">
        <v>22</v>
      </c>
      <c r="E34" s="256">
        <v>300000</v>
      </c>
      <c r="F34" s="255" t="s">
        <v>65</v>
      </c>
      <c r="G34" s="257" t="s">
        <v>140</v>
      </c>
    </row>
    <row r="35" spans="1:7" ht="11.85" customHeight="1" x14ac:dyDescent="0.3">
      <c r="A35" s="253">
        <v>32</v>
      </c>
      <c r="B35" s="254">
        <v>44984</v>
      </c>
      <c r="C35" s="255" t="s">
        <v>64</v>
      </c>
      <c r="D35" s="255" t="s">
        <v>22</v>
      </c>
      <c r="E35" s="256">
        <v>69000</v>
      </c>
      <c r="F35" s="255" t="s">
        <v>65</v>
      </c>
      <c r="G35" s="257" t="s">
        <v>141</v>
      </c>
    </row>
    <row r="36" spans="1:7" ht="11.85" customHeight="1" x14ac:dyDescent="0.3">
      <c r="A36" s="258">
        <v>33</v>
      </c>
      <c r="B36" s="259">
        <v>44985</v>
      </c>
      <c r="C36" s="260" t="s">
        <v>64</v>
      </c>
      <c r="D36" s="260" t="s">
        <v>22</v>
      </c>
      <c r="E36" s="261">
        <v>1260000</v>
      </c>
      <c r="F36" s="260" t="s">
        <v>65</v>
      </c>
      <c r="G36" s="262" t="s">
        <v>142</v>
      </c>
    </row>
    <row r="37" spans="1:7" ht="11.85" customHeight="1" x14ac:dyDescent="0.3">
      <c r="A37" s="253">
        <v>34</v>
      </c>
      <c r="B37" s="254">
        <v>44985</v>
      </c>
      <c r="C37" s="255" t="s">
        <v>64</v>
      </c>
      <c r="D37" s="255" t="s">
        <v>22</v>
      </c>
      <c r="E37" s="256">
        <v>1540000</v>
      </c>
      <c r="F37" s="255" t="s">
        <v>65</v>
      </c>
      <c r="G37" s="257" t="s">
        <v>143</v>
      </c>
    </row>
    <row r="38" spans="1:7" ht="11.85" customHeight="1" x14ac:dyDescent="0.3">
      <c r="A38" s="253">
        <v>35</v>
      </c>
      <c r="B38" s="254">
        <v>44985</v>
      </c>
      <c r="C38" s="255" t="s">
        <v>64</v>
      </c>
      <c r="D38" s="255" t="s">
        <v>22</v>
      </c>
      <c r="E38" s="256">
        <v>220000</v>
      </c>
      <c r="F38" s="255" t="s">
        <v>65</v>
      </c>
      <c r="G38" s="257" t="s">
        <v>144</v>
      </c>
    </row>
    <row r="39" spans="1:7" ht="11.85" customHeight="1" x14ac:dyDescent="0.3">
      <c r="A39" s="258">
        <v>36</v>
      </c>
      <c r="B39" s="254">
        <v>44985</v>
      </c>
      <c r="C39" s="255" t="s">
        <v>64</v>
      </c>
      <c r="D39" s="255" t="s">
        <v>22</v>
      </c>
      <c r="E39" s="256">
        <v>330000</v>
      </c>
      <c r="F39" s="255" t="s">
        <v>65</v>
      </c>
      <c r="G39" s="257" t="s">
        <v>145</v>
      </c>
    </row>
    <row r="40" spans="1:7" ht="11.85" customHeight="1" x14ac:dyDescent="0.3">
      <c r="A40" s="253">
        <v>37</v>
      </c>
      <c r="B40" s="254">
        <v>44985</v>
      </c>
      <c r="C40" s="255" t="s">
        <v>64</v>
      </c>
      <c r="D40" s="255" t="s">
        <v>22</v>
      </c>
      <c r="E40" s="256">
        <v>325300</v>
      </c>
      <c r="F40" s="255" t="s">
        <v>65</v>
      </c>
      <c r="G40" s="257" t="s">
        <v>146</v>
      </c>
    </row>
    <row r="41" spans="1:7" ht="11.85" customHeight="1" x14ac:dyDescent="0.3">
      <c r="A41" s="253">
        <v>38</v>
      </c>
      <c r="B41" s="254">
        <v>44985</v>
      </c>
      <c r="C41" s="255" t="s">
        <v>64</v>
      </c>
      <c r="D41" s="255" t="s">
        <v>22</v>
      </c>
      <c r="E41" s="256">
        <v>165000</v>
      </c>
      <c r="F41" s="255" t="s">
        <v>65</v>
      </c>
      <c r="G41" s="257" t="s">
        <v>147</v>
      </c>
    </row>
    <row r="42" spans="1:7" ht="11.85" customHeight="1" x14ac:dyDescent="0.3">
      <c r="A42" s="258">
        <v>39</v>
      </c>
      <c r="B42" s="254">
        <v>44985</v>
      </c>
      <c r="C42" s="255" t="s">
        <v>64</v>
      </c>
      <c r="D42" s="255" t="s">
        <v>22</v>
      </c>
      <c r="E42" s="256">
        <v>1000000</v>
      </c>
      <c r="F42" s="255" t="s">
        <v>65</v>
      </c>
      <c r="G42" s="257" t="s">
        <v>148</v>
      </c>
    </row>
    <row r="43" spans="1:7" ht="11.85" customHeight="1" x14ac:dyDescent="0.3">
      <c r="A43" s="253">
        <v>40</v>
      </c>
      <c r="B43" s="254">
        <v>44985</v>
      </c>
      <c r="C43" s="255" t="s">
        <v>64</v>
      </c>
      <c r="D43" s="255" t="s">
        <v>22</v>
      </c>
      <c r="E43" s="256">
        <v>250340</v>
      </c>
      <c r="F43" s="255" t="s">
        <v>65</v>
      </c>
      <c r="G43" s="257" t="s">
        <v>149</v>
      </c>
    </row>
    <row r="44" spans="1:7" ht="11.85" customHeight="1" x14ac:dyDescent="0.3">
      <c r="A44" s="253">
        <v>41</v>
      </c>
      <c r="B44" s="254">
        <v>44988</v>
      </c>
      <c r="C44" s="255" t="s">
        <v>64</v>
      </c>
      <c r="D44" s="255" t="s">
        <v>22</v>
      </c>
      <c r="E44" s="256">
        <v>253000</v>
      </c>
      <c r="F44" s="255" t="s">
        <v>65</v>
      </c>
      <c r="G44" s="257" t="s">
        <v>150</v>
      </c>
    </row>
    <row r="45" spans="1:7" ht="11.85" customHeight="1" x14ac:dyDescent="0.3">
      <c r="A45" s="258">
        <v>42</v>
      </c>
      <c r="B45" s="254">
        <v>44992</v>
      </c>
      <c r="C45" s="255" t="s">
        <v>64</v>
      </c>
      <c r="D45" s="255" t="s">
        <v>22</v>
      </c>
      <c r="E45" s="256">
        <v>69000</v>
      </c>
      <c r="F45" s="255" t="s">
        <v>65</v>
      </c>
      <c r="G45" s="257" t="s">
        <v>151</v>
      </c>
    </row>
    <row r="46" spans="1:7" ht="11.85" customHeight="1" x14ac:dyDescent="0.3">
      <c r="A46" s="253">
        <v>43</v>
      </c>
      <c r="B46" s="254">
        <v>44994</v>
      </c>
      <c r="C46" s="255" t="s">
        <v>64</v>
      </c>
      <c r="D46" s="255" t="s">
        <v>22</v>
      </c>
      <c r="E46" s="256">
        <v>69000</v>
      </c>
      <c r="F46" s="255" t="s">
        <v>65</v>
      </c>
      <c r="G46" s="257" t="s">
        <v>152</v>
      </c>
    </row>
    <row r="47" spans="1:7" ht="11.85" customHeight="1" x14ac:dyDescent="0.3">
      <c r="A47" s="253">
        <v>44</v>
      </c>
      <c r="B47" s="254">
        <v>44995</v>
      </c>
      <c r="C47" s="255" t="s">
        <v>64</v>
      </c>
      <c r="D47" s="255" t="s">
        <v>22</v>
      </c>
      <c r="E47" s="256">
        <v>143064978</v>
      </c>
      <c r="F47" s="255" t="s">
        <v>65</v>
      </c>
      <c r="G47" s="257" t="s">
        <v>67</v>
      </c>
    </row>
    <row r="48" spans="1:7" ht="11.85" customHeight="1" x14ac:dyDescent="0.3">
      <c r="A48" s="258">
        <v>45</v>
      </c>
      <c r="B48" s="254">
        <v>44995</v>
      </c>
      <c r="C48" s="255" t="s">
        <v>64</v>
      </c>
      <c r="D48" s="255" t="s">
        <v>22</v>
      </c>
      <c r="E48" s="256">
        <v>1516690</v>
      </c>
      <c r="F48" s="255" t="s">
        <v>65</v>
      </c>
      <c r="G48" s="257" t="s">
        <v>153</v>
      </c>
    </row>
    <row r="49" spans="1:7" ht="11.85" customHeight="1" x14ac:dyDescent="0.3">
      <c r="A49" s="253">
        <v>46</v>
      </c>
      <c r="B49" s="254">
        <v>44995</v>
      </c>
      <c r="C49" s="255" t="s">
        <v>64</v>
      </c>
      <c r="D49" s="255" t="s">
        <v>22</v>
      </c>
      <c r="E49" s="256">
        <v>23412110</v>
      </c>
      <c r="F49" s="255" t="s">
        <v>65</v>
      </c>
      <c r="G49" s="257" t="s">
        <v>129</v>
      </c>
    </row>
    <row r="50" spans="1:7" ht="11.85" customHeight="1" x14ac:dyDescent="0.3">
      <c r="A50" s="253">
        <v>47</v>
      </c>
      <c r="B50" s="254">
        <v>44995</v>
      </c>
      <c r="C50" s="255" t="s">
        <v>64</v>
      </c>
      <c r="D50" s="255" t="s">
        <v>22</v>
      </c>
      <c r="E50" s="256">
        <v>21080940</v>
      </c>
      <c r="F50" s="255" t="s">
        <v>65</v>
      </c>
      <c r="G50" s="257" t="s">
        <v>128</v>
      </c>
    </row>
    <row r="51" spans="1:7" ht="11.85" customHeight="1" x14ac:dyDescent="0.3">
      <c r="A51" s="258">
        <v>48</v>
      </c>
      <c r="B51" s="254">
        <v>44995</v>
      </c>
      <c r="C51" s="255" t="s">
        <v>64</v>
      </c>
      <c r="D51" s="255" t="s">
        <v>22</v>
      </c>
      <c r="E51" s="256">
        <v>32133</v>
      </c>
      <c r="F51" s="255" t="s">
        <v>65</v>
      </c>
      <c r="G51" s="257" t="s">
        <v>127</v>
      </c>
    </row>
    <row r="52" spans="1:7" ht="11.85" customHeight="1" x14ac:dyDescent="0.3">
      <c r="A52" s="253">
        <v>49</v>
      </c>
      <c r="B52" s="254">
        <v>44998</v>
      </c>
      <c r="C52" s="255" t="s">
        <v>64</v>
      </c>
      <c r="D52" s="255" t="s">
        <v>22</v>
      </c>
      <c r="E52" s="256">
        <v>48000</v>
      </c>
      <c r="F52" s="255" t="s">
        <v>65</v>
      </c>
      <c r="G52" s="257" t="s">
        <v>154</v>
      </c>
    </row>
    <row r="53" spans="1:7" ht="11.85" customHeight="1" x14ac:dyDescent="0.3">
      <c r="A53" s="253">
        <v>50</v>
      </c>
      <c r="B53" s="254">
        <v>44998</v>
      </c>
      <c r="C53" s="255" t="s">
        <v>64</v>
      </c>
      <c r="D53" s="255" t="s">
        <v>22</v>
      </c>
      <c r="E53" s="256">
        <v>15000</v>
      </c>
      <c r="F53" s="255" t="s">
        <v>65</v>
      </c>
      <c r="G53" s="257" t="s">
        <v>155</v>
      </c>
    </row>
    <row r="54" spans="1:7" ht="11.85" customHeight="1" x14ac:dyDescent="0.3">
      <c r="A54" s="258">
        <v>51</v>
      </c>
      <c r="B54" s="254">
        <v>45000</v>
      </c>
      <c r="C54" s="255" t="s">
        <v>64</v>
      </c>
      <c r="D54" s="255" t="s">
        <v>22</v>
      </c>
      <c r="E54" s="256">
        <v>16336339</v>
      </c>
      <c r="F54" s="255" t="s">
        <v>65</v>
      </c>
      <c r="G54" s="257" t="s">
        <v>133</v>
      </c>
    </row>
    <row r="55" spans="1:7" ht="11.85" customHeight="1" x14ac:dyDescent="0.3">
      <c r="A55" s="253">
        <v>52</v>
      </c>
      <c r="B55" s="254">
        <v>45002</v>
      </c>
      <c r="C55" s="255" t="s">
        <v>64</v>
      </c>
      <c r="D55" s="255" t="s">
        <v>22</v>
      </c>
      <c r="E55" s="256">
        <v>178200</v>
      </c>
      <c r="F55" s="255" t="s">
        <v>65</v>
      </c>
      <c r="G55" s="257" t="s">
        <v>156</v>
      </c>
    </row>
    <row r="56" spans="1:7" ht="11.85" customHeight="1" x14ac:dyDescent="0.3">
      <c r="A56" s="253">
        <v>53</v>
      </c>
      <c r="B56" s="254">
        <v>45007</v>
      </c>
      <c r="C56" s="255" t="s">
        <v>64</v>
      </c>
      <c r="D56" s="255" t="s">
        <v>22</v>
      </c>
      <c r="E56" s="256">
        <v>600000</v>
      </c>
      <c r="F56" s="255" t="s">
        <v>65</v>
      </c>
      <c r="G56" s="257" t="s">
        <v>157</v>
      </c>
    </row>
    <row r="57" spans="1:7" ht="11.85" customHeight="1" x14ac:dyDescent="0.3">
      <c r="A57" s="258">
        <v>54</v>
      </c>
      <c r="B57" s="254">
        <v>45009</v>
      </c>
      <c r="C57" s="255" t="s">
        <v>64</v>
      </c>
      <c r="D57" s="255" t="s">
        <v>22</v>
      </c>
      <c r="E57" s="256">
        <v>300000</v>
      </c>
      <c r="F57" s="255" t="s">
        <v>65</v>
      </c>
      <c r="G57" s="257" t="s">
        <v>158</v>
      </c>
    </row>
    <row r="58" spans="1:7" ht="11.85" customHeight="1" x14ac:dyDescent="0.3">
      <c r="A58" s="253">
        <v>55</v>
      </c>
      <c r="B58" s="254">
        <v>45009</v>
      </c>
      <c r="C58" s="255" t="s">
        <v>64</v>
      </c>
      <c r="D58" s="255" t="s">
        <v>22</v>
      </c>
      <c r="E58" s="256">
        <v>21546550</v>
      </c>
      <c r="F58" s="255" t="s">
        <v>65</v>
      </c>
      <c r="G58" s="257" t="s">
        <v>159</v>
      </c>
    </row>
    <row r="59" spans="1:7" ht="11.85" customHeight="1" x14ac:dyDescent="0.3">
      <c r="A59" s="253">
        <v>56</v>
      </c>
      <c r="B59" s="254">
        <v>45012</v>
      </c>
      <c r="C59" s="255" t="s">
        <v>64</v>
      </c>
      <c r="D59" s="255" t="s">
        <v>22</v>
      </c>
      <c r="E59" s="256">
        <v>220000</v>
      </c>
      <c r="F59" s="255" t="s">
        <v>65</v>
      </c>
      <c r="G59" s="257" t="s">
        <v>160</v>
      </c>
    </row>
    <row r="60" spans="1:7" ht="11.85" customHeight="1" x14ac:dyDescent="0.3">
      <c r="A60" s="258">
        <v>57</v>
      </c>
      <c r="B60" s="254">
        <v>45012</v>
      </c>
      <c r="C60" s="255" t="s">
        <v>64</v>
      </c>
      <c r="D60" s="255" t="s">
        <v>22</v>
      </c>
      <c r="E60" s="256">
        <v>330000</v>
      </c>
      <c r="F60" s="255" t="s">
        <v>65</v>
      </c>
      <c r="G60" s="257" t="s">
        <v>161</v>
      </c>
    </row>
    <row r="61" spans="1:7" ht="11.85" customHeight="1" x14ac:dyDescent="0.3">
      <c r="A61" s="253">
        <v>58</v>
      </c>
      <c r="B61" s="254">
        <v>45012</v>
      </c>
      <c r="C61" s="255" t="s">
        <v>64</v>
      </c>
      <c r="D61" s="255" t="s">
        <v>22</v>
      </c>
      <c r="E61" s="256">
        <v>165000</v>
      </c>
      <c r="F61" s="255" t="s">
        <v>65</v>
      </c>
      <c r="G61" s="257" t="s">
        <v>162</v>
      </c>
    </row>
    <row r="62" spans="1:7" ht="11.85" customHeight="1" x14ac:dyDescent="0.3">
      <c r="A62" s="253">
        <v>59</v>
      </c>
      <c r="B62" s="254">
        <v>45012</v>
      </c>
      <c r="C62" s="255" t="s">
        <v>64</v>
      </c>
      <c r="D62" s="255" t="s">
        <v>22</v>
      </c>
      <c r="E62" s="256">
        <v>198000</v>
      </c>
      <c r="F62" s="255" t="s">
        <v>65</v>
      </c>
      <c r="G62" s="257" t="s">
        <v>163</v>
      </c>
    </row>
    <row r="63" spans="1:7" ht="11.85" customHeight="1" x14ac:dyDescent="0.3">
      <c r="A63" s="258">
        <v>60</v>
      </c>
      <c r="B63" s="254">
        <v>45012</v>
      </c>
      <c r="C63" s="255" t="s">
        <v>64</v>
      </c>
      <c r="D63" s="255" t="s">
        <v>22</v>
      </c>
      <c r="E63" s="256">
        <v>224770</v>
      </c>
      <c r="F63" s="255" t="s">
        <v>65</v>
      </c>
      <c r="G63" s="257" t="s">
        <v>164</v>
      </c>
    </row>
    <row r="64" spans="1:7" ht="11.85" customHeight="1" x14ac:dyDescent="0.3">
      <c r="A64" s="253">
        <v>61</v>
      </c>
      <c r="B64" s="254">
        <v>45012</v>
      </c>
      <c r="C64" s="255" t="s">
        <v>64</v>
      </c>
      <c r="D64" s="255" t="s">
        <v>22</v>
      </c>
      <c r="E64" s="256">
        <v>270310</v>
      </c>
      <c r="F64" s="255" t="s">
        <v>65</v>
      </c>
      <c r="G64" s="257" t="s">
        <v>165</v>
      </c>
    </row>
    <row r="65" spans="1:7" ht="11.85" customHeight="1" x14ac:dyDescent="0.3">
      <c r="A65" s="253">
        <v>62</v>
      </c>
      <c r="B65" s="254">
        <v>45012</v>
      </c>
      <c r="C65" s="255" t="s">
        <v>64</v>
      </c>
      <c r="D65" s="255" t="s">
        <v>22</v>
      </c>
      <c r="E65" s="256">
        <v>1078220</v>
      </c>
      <c r="F65" s="255" t="s">
        <v>65</v>
      </c>
      <c r="G65" s="257" t="s">
        <v>166</v>
      </c>
    </row>
    <row r="66" spans="1:7" ht="11.85" customHeight="1" x14ac:dyDescent="0.3">
      <c r="A66" s="258">
        <v>63</v>
      </c>
      <c r="B66" s="254">
        <v>45013</v>
      </c>
      <c r="C66" s="255" t="s">
        <v>64</v>
      </c>
      <c r="D66" s="255" t="s">
        <v>22</v>
      </c>
      <c r="E66" s="256">
        <v>540000</v>
      </c>
      <c r="F66" s="255" t="s">
        <v>65</v>
      </c>
      <c r="G66" s="257" t="s">
        <v>167</v>
      </c>
    </row>
    <row r="67" spans="1:7" ht="11.85" customHeight="1" x14ac:dyDescent="0.3">
      <c r="A67" s="253">
        <v>64</v>
      </c>
      <c r="B67" s="254">
        <v>45014</v>
      </c>
      <c r="C67" s="255" t="s">
        <v>64</v>
      </c>
      <c r="D67" s="255" t="s">
        <v>22</v>
      </c>
      <c r="E67" s="256">
        <v>3960000</v>
      </c>
      <c r="F67" s="255" t="s">
        <v>65</v>
      </c>
      <c r="G67" s="257" t="s">
        <v>168</v>
      </c>
    </row>
    <row r="68" spans="1:7" ht="11.85" customHeight="1" x14ac:dyDescent="0.3">
      <c r="A68" s="253">
        <v>65</v>
      </c>
      <c r="B68" s="254">
        <v>45022</v>
      </c>
      <c r="C68" s="255" t="s">
        <v>64</v>
      </c>
      <c r="D68" s="255" t="s">
        <v>22</v>
      </c>
      <c r="E68" s="256">
        <v>113000</v>
      </c>
      <c r="F68" s="255" t="s">
        <v>65</v>
      </c>
      <c r="G68" s="257" t="s">
        <v>169</v>
      </c>
    </row>
    <row r="69" spans="1:7" ht="11.85" customHeight="1" x14ac:dyDescent="0.3">
      <c r="A69" s="258">
        <v>66</v>
      </c>
      <c r="B69" s="254">
        <v>45026</v>
      </c>
      <c r="C69" s="255" t="s">
        <v>64</v>
      </c>
      <c r="D69" s="255" t="s">
        <v>22</v>
      </c>
      <c r="E69" s="256">
        <v>155160450</v>
      </c>
      <c r="F69" s="255" t="s">
        <v>65</v>
      </c>
      <c r="G69" s="257" t="s">
        <v>68</v>
      </c>
    </row>
    <row r="70" spans="1:7" ht="11.85" customHeight="1" x14ac:dyDescent="0.3">
      <c r="A70" s="253">
        <v>67</v>
      </c>
      <c r="B70" s="254">
        <v>45026</v>
      </c>
      <c r="C70" s="255" t="s">
        <v>64</v>
      </c>
      <c r="D70" s="255" t="s">
        <v>22</v>
      </c>
      <c r="E70" s="256">
        <v>24897480</v>
      </c>
      <c r="F70" s="255" t="s">
        <v>65</v>
      </c>
      <c r="G70" s="257" t="s">
        <v>129</v>
      </c>
    </row>
    <row r="71" spans="1:7" ht="11.85" customHeight="1" x14ac:dyDescent="0.3">
      <c r="A71" s="253">
        <v>68</v>
      </c>
      <c r="B71" s="254">
        <v>45026</v>
      </c>
      <c r="C71" s="255" t="s">
        <v>64</v>
      </c>
      <c r="D71" s="255" t="s">
        <v>22</v>
      </c>
      <c r="E71" s="256">
        <v>21933310</v>
      </c>
      <c r="F71" s="255" t="s">
        <v>65</v>
      </c>
      <c r="G71" s="257" t="s">
        <v>128</v>
      </c>
    </row>
    <row r="72" spans="1:7" ht="11.85" customHeight="1" x14ac:dyDescent="0.3">
      <c r="A72" s="258">
        <v>69</v>
      </c>
      <c r="B72" s="254">
        <v>45026</v>
      </c>
      <c r="C72" s="255" t="s">
        <v>64</v>
      </c>
      <c r="D72" s="255" t="s">
        <v>22</v>
      </c>
      <c r="E72" s="256">
        <v>20365</v>
      </c>
      <c r="F72" s="255" t="s">
        <v>65</v>
      </c>
      <c r="G72" s="257" t="s">
        <v>127</v>
      </c>
    </row>
    <row r="73" spans="1:7" ht="11.85" customHeight="1" x14ac:dyDescent="0.3">
      <c r="A73" s="253">
        <v>70</v>
      </c>
      <c r="B73" s="254">
        <v>45026</v>
      </c>
      <c r="C73" s="255" t="s">
        <v>64</v>
      </c>
      <c r="D73" s="255" t="s">
        <v>22</v>
      </c>
      <c r="E73" s="256">
        <v>1071420</v>
      </c>
      <c r="F73" s="255" t="s">
        <v>65</v>
      </c>
      <c r="G73" s="257" t="s">
        <v>132</v>
      </c>
    </row>
    <row r="74" spans="1:7" ht="11.85" customHeight="1" x14ac:dyDescent="0.3">
      <c r="A74" s="253">
        <v>71</v>
      </c>
      <c r="B74" s="254">
        <v>45026</v>
      </c>
      <c r="C74" s="255" t="s">
        <v>64</v>
      </c>
      <c r="D74" s="255" t="s">
        <v>22</v>
      </c>
      <c r="E74" s="256">
        <v>59253290</v>
      </c>
      <c r="F74" s="255" t="s">
        <v>65</v>
      </c>
      <c r="G74" s="257" t="s">
        <v>170</v>
      </c>
    </row>
    <row r="75" spans="1:7" ht="11.85" customHeight="1" x14ac:dyDescent="0.3">
      <c r="A75" s="258">
        <v>72</v>
      </c>
      <c r="B75" s="254">
        <v>45029</v>
      </c>
      <c r="C75" s="255" t="s">
        <v>64</v>
      </c>
      <c r="D75" s="255" t="s">
        <v>22</v>
      </c>
      <c r="E75" s="256">
        <v>-3554440</v>
      </c>
      <c r="F75" s="255" t="s">
        <v>65</v>
      </c>
      <c r="G75" s="257" t="s">
        <v>171</v>
      </c>
    </row>
    <row r="76" spans="1:7" ht="11.85" customHeight="1" x14ac:dyDescent="0.3">
      <c r="A76" s="253">
        <v>73</v>
      </c>
      <c r="B76" s="254">
        <v>45030</v>
      </c>
      <c r="C76" s="255" t="s">
        <v>64</v>
      </c>
      <c r="D76" s="255" t="s">
        <v>22</v>
      </c>
      <c r="E76" s="256">
        <v>360000</v>
      </c>
      <c r="F76" s="255" t="s">
        <v>65</v>
      </c>
      <c r="G76" s="257" t="s">
        <v>172</v>
      </c>
    </row>
    <row r="77" spans="1:7" ht="11.85" customHeight="1" x14ac:dyDescent="0.3">
      <c r="A77" s="253">
        <v>74</v>
      </c>
      <c r="B77" s="254">
        <v>45030</v>
      </c>
      <c r="C77" s="255" t="s">
        <v>64</v>
      </c>
      <c r="D77" s="255" t="s">
        <v>22</v>
      </c>
      <c r="E77" s="256">
        <v>65000</v>
      </c>
      <c r="F77" s="255" t="s">
        <v>65</v>
      </c>
      <c r="G77" s="257" t="s">
        <v>169</v>
      </c>
    </row>
    <row r="78" spans="1:7" ht="11.85" customHeight="1" x14ac:dyDescent="0.3">
      <c r="A78" s="258">
        <v>75</v>
      </c>
      <c r="B78" s="254">
        <v>45030</v>
      </c>
      <c r="C78" s="255" t="s">
        <v>64</v>
      </c>
      <c r="D78" s="255" t="s">
        <v>22</v>
      </c>
      <c r="E78" s="256">
        <v>20724980</v>
      </c>
      <c r="F78" s="255" t="s">
        <v>65</v>
      </c>
      <c r="G78" s="257" t="s">
        <v>133</v>
      </c>
    </row>
    <row r="79" spans="1:7" ht="11.85" customHeight="1" x14ac:dyDescent="0.3">
      <c r="A79" s="253">
        <v>76</v>
      </c>
      <c r="B79" s="254">
        <v>45035</v>
      </c>
      <c r="C79" s="255" t="s">
        <v>64</v>
      </c>
      <c r="D79" s="255" t="s">
        <v>22</v>
      </c>
      <c r="E79" s="256">
        <v>120000</v>
      </c>
      <c r="F79" s="255" t="s">
        <v>65</v>
      </c>
      <c r="G79" s="257" t="s">
        <v>169</v>
      </c>
    </row>
    <row r="80" spans="1:7" ht="11.85" customHeight="1" x14ac:dyDescent="0.3">
      <c r="A80" s="253">
        <v>77</v>
      </c>
      <c r="B80" s="254">
        <v>45041</v>
      </c>
      <c r="C80" s="255" t="s">
        <v>64</v>
      </c>
      <c r="D80" s="255" t="s">
        <v>22</v>
      </c>
      <c r="E80" s="256">
        <v>300000</v>
      </c>
      <c r="F80" s="255" t="s">
        <v>65</v>
      </c>
      <c r="G80" s="257" t="s">
        <v>173</v>
      </c>
    </row>
    <row r="81" spans="1:7" ht="11.85" customHeight="1" x14ac:dyDescent="0.3">
      <c r="A81" s="258">
        <v>78</v>
      </c>
      <c r="B81" s="254">
        <v>45041</v>
      </c>
      <c r="C81" s="255" t="s">
        <v>64</v>
      </c>
      <c r="D81" s="255" t="s">
        <v>22</v>
      </c>
      <c r="E81" s="256">
        <v>21436760</v>
      </c>
      <c r="F81" s="255" t="s">
        <v>65</v>
      </c>
      <c r="G81" s="257" t="s">
        <v>174</v>
      </c>
    </row>
    <row r="82" spans="1:7" ht="11.85" customHeight="1" x14ac:dyDescent="0.3">
      <c r="A82" s="253">
        <v>79</v>
      </c>
      <c r="B82" s="254">
        <v>45043</v>
      </c>
      <c r="C82" s="255" t="s">
        <v>64</v>
      </c>
      <c r="D82" s="255" t="s">
        <v>22</v>
      </c>
      <c r="E82" s="256">
        <v>252090</v>
      </c>
      <c r="F82" s="255" t="s">
        <v>65</v>
      </c>
      <c r="G82" s="257" t="s">
        <v>175</v>
      </c>
    </row>
    <row r="83" spans="1:7" ht="11.85" customHeight="1" x14ac:dyDescent="0.3">
      <c r="A83" s="253">
        <v>80</v>
      </c>
      <c r="B83" s="254">
        <v>45043</v>
      </c>
      <c r="C83" s="255" t="s">
        <v>64</v>
      </c>
      <c r="D83" s="255" t="s">
        <v>22</v>
      </c>
      <c r="E83" s="256">
        <v>206720</v>
      </c>
      <c r="F83" s="255" t="s">
        <v>65</v>
      </c>
      <c r="G83" s="257" t="s">
        <v>176</v>
      </c>
    </row>
    <row r="84" spans="1:7" ht="11.85" customHeight="1" x14ac:dyDescent="0.3">
      <c r="A84" s="258">
        <v>81</v>
      </c>
      <c r="B84" s="254">
        <v>45043</v>
      </c>
      <c r="C84" s="255" t="s">
        <v>64</v>
      </c>
      <c r="D84" s="255" t="s">
        <v>22</v>
      </c>
      <c r="E84" s="256">
        <v>198000</v>
      </c>
      <c r="F84" s="255" t="s">
        <v>65</v>
      </c>
      <c r="G84" s="257" t="s">
        <v>177</v>
      </c>
    </row>
    <row r="85" spans="1:7" ht="11.85" customHeight="1" x14ac:dyDescent="0.3">
      <c r="A85" s="253">
        <v>82</v>
      </c>
      <c r="B85" s="254">
        <v>45043</v>
      </c>
      <c r="C85" s="255" t="s">
        <v>64</v>
      </c>
      <c r="D85" s="255" t="s">
        <v>22</v>
      </c>
      <c r="E85" s="256">
        <v>165000</v>
      </c>
      <c r="F85" s="255" t="s">
        <v>65</v>
      </c>
      <c r="G85" s="257" t="s">
        <v>178</v>
      </c>
    </row>
    <row r="86" spans="1:7" ht="11.85" customHeight="1" x14ac:dyDescent="0.3">
      <c r="A86" s="253">
        <v>83</v>
      </c>
      <c r="B86" s="254">
        <v>45043</v>
      </c>
      <c r="C86" s="255" t="s">
        <v>64</v>
      </c>
      <c r="D86" s="255" t="s">
        <v>22</v>
      </c>
      <c r="E86" s="256">
        <v>330000</v>
      </c>
      <c r="F86" s="255" t="s">
        <v>65</v>
      </c>
      <c r="G86" s="257" t="s">
        <v>179</v>
      </c>
    </row>
    <row r="87" spans="1:7" ht="11.85" customHeight="1" x14ac:dyDescent="0.3">
      <c r="A87" s="258">
        <v>84</v>
      </c>
      <c r="B87" s="254">
        <v>45043</v>
      </c>
      <c r="C87" s="255" t="s">
        <v>64</v>
      </c>
      <c r="D87" s="255" t="s">
        <v>22</v>
      </c>
      <c r="E87" s="256">
        <v>220000</v>
      </c>
      <c r="F87" s="255" t="s">
        <v>65</v>
      </c>
      <c r="G87" s="257" t="s">
        <v>180</v>
      </c>
    </row>
    <row r="88" spans="1:7" ht="11.85" customHeight="1" x14ac:dyDescent="0.3">
      <c r="A88" s="253">
        <v>85</v>
      </c>
      <c r="B88" s="254">
        <v>45043</v>
      </c>
      <c r="C88" s="255" t="s">
        <v>64</v>
      </c>
      <c r="D88" s="255" t="s">
        <v>22</v>
      </c>
      <c r="E88" s="256">
        <v>887830</v>
      </c>
      <c r="F88" s="255" t="s">
        <v>65</v>
      </c>
      <c r="G88" s="257" t="s">
        <v>181</v>
      </c>
    </row>
    <row r="89" spans="1:7" ht="11.85" customHeight="1" x14ac:dyDescent="0.3">
      <c r="A89" s="253">
        <v>86</v>
      </c>
      <c r="B89" s="254">
        <v>45056</v>
      </c>
      <c r="C89" s="255" t="s">
        <v>64</v>
      </c>
      <c r="D89" s="255" t="s">
        <v>22</v>
      </c>
      <c r="E89" s="256">
        <v>146125005</v>
      </c>
      <c r="F89" s="255" t="s">
        <v>65</v>
      </c>
      <c r="G89" s="257" t="s">
        <v>69</v>
      </c>
    </row>
    <row r="90" spans="1:7" ht="11.85" customHeight="1" x14ac:dyDescent="0.3">
      <c r="A90" s="258">
        <v>87</v>
      </c>
      <c r="B90" s="254">
        <v>45056</v>
      </c>
      <c r="C90" s="255" t="s">
        <v>64</v>
      </c>
      <c r="D90" s="255" t="s">
        <v>22</v>
      </c>
      <c r="E90" s="256">
        <v>23071350</v>
      </c>
      <c r="F90" s="255" t="s">
        <v>65</v>
      </c>
      <c r="G90" s="257" t="s">
        <v>129</v>
      </c>
    </row>
    <row r="91" spans="1:7" ht="11.85" customHeight="1" x14ac:dyDescent="0.3">
      <c r="A91" s="253">
        <v>88</v>
      </c>
      <c r="B91" s="254">
        <v>45056</v>
      </c>
      <c r="C91" s="255" t="s">
        <v>64</v>
      </c>
      <c r="D91" s="255" t="s">
        <v>22</v>
      </c>
      <c r="E91" s="256">
        <v>20490850</v>
      </c>
      <c r="F91" s="255" t="s">
        <v>65</v>
      </c>
      <c r="G91" s="257" t="s">
        <v>128</v>
      </c>
    </row>
    <row r="92" spans="1:7" ht="11.85" customHeight="1" x14ac:dyDescent="0.3">
      <c r="A92" s="253">
        <v>89</v>
      </c>
      <c r="B92" s="254">
        <v>45056</v>
      </c>
      <c r="C92" s="255" t="s">
        <v>64</v>
      </c>
      <c r="D92" s="255" t="s">
        <v>22</v>
      </c>
      <c r="E92" s="256">
        <v>18480</v>
      </c>
      <c r="F92" s="255" t="s">
        <v>65</v>
      </c>
      <c r="G92" s="257" t="s">
        <v>127</v>
      </c>
    </row>
    <row r="93" spans="1:7" ht="11.85" customHeight="1" x14ac:dyDescent="0.3">
      <c r="A93" s="258">
        <v>90</v>
      </c>
      <c r="B93" s="254">
        <v>45056</v>
      </c>
      <c r="C93" s="255" t="s">
        <v>64</v>
      </c>
      <c r="D93" s="255" t="s">
        <v>22</v>
      </c>
      <c r="E93" s="256">
        <v>69000</v>
      </c>
      <c r="F93" s="255" t="s">
        <v>65</v>
      </c>
      <c r="G93" s="257" t="s">
        <v>182</v>
      </c>
    </row>
    <row r="94" spans="1:7" ht="11.85" customHeight="1" x14ac:dyDescent="0.3">
      <c r="A94" s="253">
        <v>91</v>
      </c>
      <c r="B94" s="254">
        <v>45061</v>
      </c>
      <c r="C94" s="255" t="s">
        <v>64</v>
      </c>
      <c r="D94" s="255" t="s">
        <v>22</v>
      </c>
      <c r="E94" s="256">
        <v>25468089</v>
      </c>
      <c r="F94" s="255" t="s">
        <v>65</v>
      </c>
      <c r="G94" s="257" t="s">
        <v>133</v>
      </c>
    </row>
    <row r="95" spans="1:7" ht="11.85" customHeight="1" x14ac:dyDescent="0.3">
      <c r="A95" s="253">
        <v>92</v>
      </c>
      <c r="B95" s="254">
        <v>45063</v>
      </c>
      <c r="C95" s="255" t="s">
        <v>64</v>
      </c>
      <c r="D95" s="255" t="s">
        <v>22</v>
      </c>
      <c r="E95" s="256">
        <v>50000</v>
      </c>
      <c r="F95" s="255" t="s">
        <v>65</v>
      </c>
      <c r="G95" s="257" t="s">
        <v>183</v>
      </c>
    </row>
    <row r="96" spans="1:7" ht="11.85" customHeight="1" x14ac:dyDescent="0.3">
      <c r="A96" s="258">
        <v>93</v>
      </c>
      <c r="B96" s="254">
        <v>45065</v>
      </c>
      <c r="C96" s="255" t="s">
        <v>64</v>
      </c>
      <c r="D96" s="255" t="s">
        <v>22</v>
      </c>
      <c r="E96" s="256">
        <v>650000</v>
      </c>
      <c r="F96" s="255" t="s">
        <v>65</v>
      </c>
      <c r="G96" s="257" t="s">
        <v>184</v>
      </c>
    </row>
    <row r="97" spans="1:7" ht="11.85" customHeight="1" x14ac:dyDescent="0.3">
      <c r="A97" s="253">
        <v>94</v>
      </c>
      <c r="B97" s="254">
        <v>45070</v>
      </c>
      <c r="C97" s="255" t="s">
        <v>64</v>
      </c>
      <c r="D97" s="255" t="s">
        <v>22</v>
      </c>
      <c r="E97" s="256">
        <v>3600000</v>
      </c>
      <c r="F97" s="255" t="s">
        <v>65</v>
      </c>
      <c r="G97" s="257" t="s">
        <v>185</v>
      </c>
    </row>
    <row r="98" spans="1:7" ht="11.85" customHeight="1" x14ac:dyDescent="0.3">
      <c r="A98" s="253">
        <v>95</v>
      </c>
      <c r="B98" s="254">
        <v>45071</v>
      </c>
      <c r="C98" s="255" t="s">
        <v>64</v>
      </c>
      <c r="D98" s="255" t="s">
        <v>22</v>
      </c>
      <c r="E98" s="256">
        <v>21212590</v>
      </c>
      <c r="F98" s="255" t="s">
        <v>65</v>
      </c>
      <c r="G98" s="257" t="s">
        <v>186</v>
      </c>
    </row>
    <row r="99" spans="1:7" ht="11.85" customHeight="1" x14ac:dyDescent="0.3">
      <c r="A99" s="258">
        <v>96</v>
      </c>
      <c r="B99" s="254">
        <v>45071</v>
      </c>
      <c r="C99" s="255" t="s">
        <v>64</v>
      </c>
      <c r="D99" s="255" t="s">
        <v>22</v>
      </c>
      <c r="E99" s="256">
        <v>300000</v>
      </c>
      <c r="F99" s="255" t="s">
        <v>65</v>
      </c>
      <c r="G99" s="257" t="s">
        <v>187</v>
      </c>
    </row>
    <row r="100" spans="1:7" ht="11.85" customHeight="1" x14ac:dyDescent="0.3">
      <c r="A100" s="253">
        <v>97</v>
      </c>
      <c r="B100" s="254">
        <v>45076</v>
      </c>
      <c r="C100" s="255" t="s">
        <v>64</v>
      </c>
      <c r="D100" s="255" t="s">
        <v>22</v>
      </c>
      <c r="E100" s="256">
        <v>496840</v>
      </c>
      <c r="F100" s="255" t="s">
        <v>65</v>
      </c>
      <c r="G100" s="257" t="s">
        <v>188</v>
      </c>
    </row>
    <row r="101" spans="1:7" ht="11.85" customHeight="1" x14ac:dyDescent="0.3">
      <c r="A101" s="253">
        <v>98</v>
      </c>
      <c r="B101" s="254">
        <v>45076</v>
      </c>
      <c r="C101" s="255" t="s">
        <v>64</v>
      </c>
      <c r="D101" s="255" t="s">
        <v>22</v>
      </c>
      <c r="E101" s="256">
        <v>285550</v>
      </c>
      <c r="F101" s="255" t="s">
        <v>65</v>
      </c>
      <c r="G101" s="257" t="s">
        <v>189</v>
      </c>
    </row>
    <row r="102" spans="1:7" ht="11.85" customHeight="1" x14ac:dyDescent="0.3">
      <c r="A102" s="258">
        <v>99</v>
      </c>
      <c r="B102" s="254">
        <v>45076</v>
      </c>
      <c r="C102" s="255" t="s">
        <v>64</v>
      </c>
      <c r="D102" s="255" t="s">
        <v>22</v>
      </c>
      <c r="E102" s="256">
        <v>242090</v>
      </c>
      <c r="F102" s="255" t="s">
        <v>65</v>
      </c>
      <c r="G102" s="257" t="s">
        <v>190</v>
      </c>
    </row>
    <row r="103" spans="1:7" ht="11.85" customHeight="1" x14ac:dyDescent="0.3">
      <c r="A103" s="253">
        <v>100</v>
      </c>
      <c r="B103" s="254">
        <v>45076</v>
      </c>
      <c r="C103" s="255" t="s">
        <v>64</v>
      </c>
      <c r="D103" s="255" t="s">
        <v>22</v>
      </c>
      <c r="E103" s="256">
        <v>198000</v>
      </c>
      <c r="F103" s="255" t="s">
        <v>65</v>
      </c>
      <c r="G103" s="257" t="s">
        <v>191</v>
      </c>
    </row>
    <row r="104" spans="1:7" ht="11.85" customHeight="1" x14ac:dyDescent="0.3">
      <c r="A104" s="253">
        <v>101</v>
      </c>
      <c r="B104" s="254">
        <v>45076</v>
      </c>
      <c r="C104" s="255" t="s">
        <v>64</v>
      </c>
      <c r="D104" s="255" t="s">
        <v>22</v>
      </c>
      <c r="E104" s="256">
        <v>165000</v>
      </c>
      <c r="F104" s="255" t="s">
        <v>65</v>
      </c>
      <c r="G104" s="257" t="s">
        <v>192</v>
      </c>
    </row>
    <row r="105" spans="1:7" ht="11.85" customHeight="1" x14ac:dyDescent="0.3">
      <c r="A105" s="258">
        <v>102</v>
      </c>
      <c r="B105" s="254">
        <v>45076</v>
      </c>
      <c r="C105" s="255" t="s">
        <v>64</v>
      </c>
      <c r="D105" s="255" t="s">
        <v>22</v>
      </c>
      <c r="E105" s="256">
        <v>330000</v>
      </c>
      <c r="F105" s="255" t="s">
        <v>65</v>
      </c>
      <c r="G105" s="257" t="s">
        <v>193</v>
      </c>
    </row>
    <row r="106" spans="1:7" ht="11.85" customHeight="1" x14ac:dyDescent="0.3">
      <c r="A106" s="253">
        <v>103</v>
      </c>
      <c r="B106" s="254">
        <v>45076</v>
      </c>
      <c r="C106" s="255" t="s">
        <v>64</v>
      </c>
      <c r="D106" s="255" t="s">
        <v>22</v>
      </c>
      <c r="E106" s="256">
        <v>220000</v>
      </c>
      <c r="F106" s="255" t="s">
        <v>65</v>
      </c>
      <c r="G106" s="257" t="s">
        <v>194</v>
      </c>
    </row>
    <row r="107" spans="1:7" ht="11.85" customHeight="1" x14ac:dyDescent="0.3">
      <c r="A107" s="253">
        <v>104</v>
      </c>
      <c r="B107" s="254">
        <v>45084</v>
      </c>
      <c r="C107" s="255" t="s">
        <v>64</v>
      </c>
      <c r="D107" s="255" t="s">
        <v>22</v>
      </c>
      <c r="E107" s="256">
        <v>89600</v>
      </c>
      <c r="F107" s="255" t="s">
        <v>65</v>
      </c>
      <c r="G107" s="257" t="s">
        <v>195</v>
      </c>
    </row>
    <row r="108" spans="1:7" ht="11.85" customHeight="1" x14ac:dyDescent="0.3">
      <c r="A108" s="258">
        <v>105</v>
      </c>
      <c r="B108" s="254">
        <v>45086</v>
      </c>
      <c r="C108" s="255" t="s">
        <v>64</v>
      </c>
      <c r="D108" s="255" t="s">
        <v>22</v>
      </c>
      <c r="E108" s="256">
        <v>150796413</v>
      </c>
      <c r="F108" s="255" t="s">
        <v>65</v>
      </c>
      <c r="G108" s="257" t="s">
        <v>70</v>
      </c>
    </row>
    <row r="109" spans="1:7" ht="11.85" customHeight="1" x14ac:dyDescent="0.3">
      <c r="A109" s="253">
        <v>106</v>
      </c>
      <c r="B109" s="254">
        <v>45086</v>
      </c>
      <c r="C109" s="255" t="s">
        <v>64</v>
      </c>
      <c r="D109" s="255" t="s">
        <v>22</v>
      </c>
      <c r="E109" s="256">
        <v>25301760</v>
      </c>
      <c r="F109" s="255" t="s">
        <v>65</v>
      </c>
      <c r="G109" s="257" t="s">
        <v>129</v>
      </c>
    </row>
    <row r="110" spans="1:7" ht="11.85" customHeight="1" x14ac:dyDescent="0.3">
      <c r="A110" s="253">
        <v>107</v>
      </c>
      <c r="B110" s="254">
        <v>45086</v>
      </c>
      <c r="C110" s="255" t="s">
        <v>64</v>
      </c>
      <c r="D110" s="255" t="s">
        <v>22</v>
      </c>
      <c r="E110" s="256">
        <v>22606360</v>
      </c>
      <c r="F110" s="255" t="s">
        <v>65</v>
      </c>
      <c r="G110" s="257" t="s">
        <v>128</v>
      </c>
    </row>
    <row r="111" spans="1:7" ht="11.85" customHeight="1" x14ac:dyDescent="0.3">
      <c r="A111" s="258">
        <v>108</v>
      </c>
      <c r="B111" s="254">
        <v>45086</v>
      </c>
      <c r="C111" s="255" t="s">
        <v>64</v>
      </c>
      <c r="D111" s="255" t="s">
        <v>22</v>
      </c>
      <c r="E111" s="256">
        <v>19070</v>
      </c>
      <c r="F111" s="255" t="s">
        <v>65</v>
      </c>
      <c r="G111" s="257" t="s">
        <v>127</v>
      </c>
    </row>
    <row r="112" spans="1:7" ht="11.85" customHeight="1" x14ac:dyDescent="0.3">
      <c r="A112" s="253">
        <v>109</v>
      </c>
      <c r="B112" s="254">
        <v>45091</v>
      </c>
      <c r="C112" s="255" t="s">
        <v>64</v>
      </c>
      <c r="D112" s="255" t="s">
        <v>22</v>
      </c>
      <c r="E112" s="256">
        <v>530000</v>
      </c>
      <c r="F112" s="255" t="s">
        <v>65</v>
      </c>
      <c r="G112" s="257" t="s">
        <v>196</v>
      </c>
    </row>
    <row r="113" spans="1:7" ht="11.85" customHeight="1" x14ac:dyDescent="0.3">
      <c r="A113" s="253">
        <v>110</v>
      </c>
      <c r="B113" s="254">
        <v>45091</v>
      </c>
      <c r="C113" s="255" t="s">
        <v>64</v>
      </c>
      <c r="D113" s="255" t="s">
        <v>22</v>
      </c>
      <c r="E113" s="256">
        <v>253000</v>
      </c>
      <c r="F113" s="255" t="s">
        <v>65</v>
      </c>
      <c r="G113" s="257" t="s">
        <v>150</v>
      </c>
    </row>
    <row r="114" spans="1:7" ht="11.85" customHeight="1" x14ac:dyDescent="0.3">
      <c r="A114" s="258">
        <v>111</v>
      </c>
      <c r="B114" s="254">
        <v>45092</v>
      </c>
      <c r="C114" s="255" t="s">
        <v>64</v>
      </c>
      <c r="D114" s="255" t="s">
        <v>22</v>
      </c>
      <c r="E114" s="256">
        <v>55893510</v>
      </c>
      <c r="F114" s="255" t="s">
        <v>65</v>
      </c>
      <c r="G114" s="257" t="s">
        <v>197</v>
      </c>
    </row>
    <row r="115" spans="1:7" ht="11.85" customHeight="1" x14ac:dyDescent="0.3">
      <c r="A115" s="253">
        <v>112</v>
      </c>
      <c r="B115" s="254">
        <v>45098</v>
      </c>
      <c r="C115" s="255" t="s">
        <v>64</v>
      </c>
      <c r="D115" s="255" t="s">
        <v>22</v>
      </c>
      <c r="E115" s="256">
        <v>44000</v>
      </c>
      <c r="F115" s="255" t="s">
        <v>65</v>
      </c>
      <c r="G115" s="257" t="s">
        <v>198</v>
      </c>
    </row>
    <row r="116" spans="1:7" ht="11.85" customHeight="1" x14ac:dyDescent="0.3">
      <c r="A116" s="253">
        <v>113</v>
      </c>
      <c r="B116" s="254">
        <v>45098</v>
      </c>
      <c r="C116" s="255" t="s">
        <v>64</v>
      </c>
      <c r="D116" s="255" t="s">
        <v>22</v>
      </c>
      <c r="E116" s="256">
        <v>54000</v>
      </c>
      <c r="F116" s="255" t="s">
        <v>65</v>
      </c>
      <c r="G116" s="257" t="s">
        <v>199</v>
      </c>
    </row>
    <row r="117" spans="1:7" ht="11.85" customHeight="1" x14ac:dyDescent="0.3">
      <c r="A117" s="258">
        <v>114</v>
      </c>
      <c r="B117" s="254">
        <v>45099</v>
      </c>
      <c r="C117" s="255" t="s">
        <v>64</v>
      </c>
      <c r="D117" s="255" t="s">
        <v>22</v>
      </c>
      <c r="E117" s="256">
        <v>3690000</v>
      </c>
      <c r="F117" s="255" t="s">
        <v>65</v>
      </c>
      <c r="G117" s="257" t="s">
        <v>200</v>
      </c>
    </row>
    <row r="118" spans="1:7" ht="11.85" customHeight="1" x14ac:dyDescent="0.3">
      <c r="A118" s="253">
        <v>115</v>
      </c>
      <c r="B118" s="254">
        <v>45100</v>
      </c>
      <c r="C118" s="255" t="s">
        <v>64</v>
      </c>
      <c r="D118" s="255" t="s">
        <v>22</v>
      </c>
      <c r="E118" s="256">
        <v>21672190</v>
      </c>
      <c r="F118" s="255" t="s">
        <v>65</v>
      </c>
      <c r="G118" s="257" t="s">
        <v>201</v>
      </c>
    </row>
    <row r="119" spans="1:7" ht="11.85" customHeight="1" x14ac:dyDescent="0.3">
      <c r="A119" s="253">
        <v>116</v>
      </c>
      <c r="B119" s="254">
        <v>45100</v>
      </c>
      <c r="C119" s="255" t="s">
        <v>64</v>
      </c>
      <c r="D119" s="255" t="s">
        <v>22</v>
      </c>
      <c r="E119" s="256">
        <v>300000</v>
      </c>
      <c r="F119" s="255" t="s">
        <v>65</v>
      </c>
      <c r="G119" s="257" t="s">
        <v>202</v>
      </c>
    </row>
    <row r="120" spans="1:7" ht="11.85" customHeight="1" x14ac:dyDescent="0.3">
      <c r="A120" s="258">
        <v>117</v>
      </c>
      <c r="B120" s="254">
        <v>45100</v>
      </c>
      <c r="C120" s="255" t="s">
        <v>64</v>
      </c>
      <c r="D120" s="255" t="s">
        <v>22</v>
      </c>
      <c r="E120" s="256">
        <v>270000</v>
      </c>
      <c r="F120" s="255" t="s">
        <v>65</v>
      </c>
      <c r="G120" s="257" t="s">
        <v>203</v>
      </c>
    </row>
    <row r="121" spans="1:7" ht="11.85" customHeight="1" x14ac:dyDescent="0.3">
      <c r="A121" s="253">
        <v>118</v>
      </c>
      <c r="B121" s="254">
        <v>45103</v>
      </c>
      <c r="C121" s="255" t="s">
        <v>64</v>
      </c>
      <c r="D121" s="255" t="s">
        <v>22</v>
      </c>
      <c r="E121" s="256">
        <v>180000</v>
      </c>
      <c r="F121" s="255" t="s">
        <v>65</v>
      </c>
      <c r="G121" s="257" t="s">
        <v>204</v>
      </c>
    </row>
    <row r="122" spans="1:7" ht="11.85" customHeight="1" x14ac:dyDescent="0.3">
      <c r="A122" s="253">
        <v>119</v>
      </c>
      <c r="B122" s="254">
        <v>45105</v>
      </c>
      <c r="C122" s="255" t="s">
        <v>64</v>
      </c>
      <c r="D122" s="255" t="s">
        <v>22</v>
      </c>
      <c r="E122" s="256">
        <v>165000</v>
      </c>
      <c r="F122" s="255" t="s">
        <v>65</v>
      </c>
      <c r="G122" s="257" t="s">
        <v>205</v>
      </c>
    </row>
    <row r="123" spans="1:7" ht="11.85" customHeight="1" x14ac:dyDescent="0.3">
      <c r="A123" s="258">
        <v>120</v>
      </c>
      <c r="B123" s="254">
        <v>45105</v>
      </c>
      <c r="C123" s="255" t="s">
        <v>64</v>
      </c>
      <c r="D123" s="255" t="s">
        <v>22</v>
      </c>
      <c r="E123" s="256">
        <v>228850</v>
      </c>
      <c r="F123" s="255" t="s">
        <v>65</v>
      </c>
      <c r="G123" s="257" t="s">
        <v>206</v>
      </c>
    </row>
    <row r="124" spans="1:7" ht="11.85" customHeight="1" x14ac:dyDescent="0.3">
      <c r="A124" s="253">
        <v>121</v>
      </c>
      <c r="B124" s="254">
        <v>45105</v>
      </c>
      <c r="C124" s="255" t="s">
        <v>64</v>
      </c>
      <c r="D124" s="255" t="s">
        <v>22</v>
      </c>
      <c r="E124" s="256">
        <v>198000</v>
      </c>
      <c r="F124" s="255" t="s">
        <v>65</v>
      </c>
      <c r="G124" s="257" t="s">
        <v>207</v>
      </c>
    </row>
    <row r="125" spans="1:7" ht="11.85" customHeight="1" x14ac:dyDescent="0.3">
      <c r="A125" s="253">
        <v>122</v>
      </c>
      <c r="B125" s="254">
        <v>45105</v>
      </c>
      <c r="C125" s="255" t="s">
        <v>64</v>
      </c>
      <c r="D125" s="255" t="s">
        <v>22</v>
      </c>
      <c r="E125" s="256">
        <v>897690</v>
      </c>
      <c r="F125" s="255" t="s">
        <v>65</v>
      </c>
      <c r="G125" s="257" t="s">
        <v>208</v>
      </c>
    </row>
    <row r="126" spans="1:7" ht="11.85" customHeight="1" x14ac:dyDescent="0.3">
      <c r="A126" s="258">
        <v>123</v>
      </c>
      <c r="B126" s="254">
        <v>45105</v>
      </c>
      <c r="C126" s="255" t="s">
        <v>64</v>
      </c>
      <c r="D126" s="255" t="s">
        <v>22</v>
      </c>
      <c r="E126" s="256">
        <v>311100</v>
      </c>
      <c r="F126" s="255" t="s">
        <v>65</v>
      </c>
      <c r="G126" s="257" t="s">
        <v>209</v>
      </c>
    </row>
    <row r="127" spans="1:7" ht="11.85" customHeight="1" x14ac:dyDescent="0.3">
      <c r="A127" s="253">
        <v>124</v>
      </c>
      <c r="B127" s="254">
        <v>45105</v>
      </c>
      <c r="C127" s="255" t="s">
        <v>64</v>
      </c>
      <c r="D127" s="255" t="s">
        <v>22</v>
      </c>
      <c r="E127" s="256">
        <v>299200</v>
      </c>
      <c r="F127" s="255" t="s">
        <v>65</v>
      </c>
      <c r="G127" s="257" t="s">
        <v>210</v>
      </c>
    </row>
    <row r="128" spans="1:7" ht="11.85" customHeight="1" x14ac:dyDescent="0.3">
      <c r="A128" s="253">
        <v>125</v>
      </c>
      <c r="B128" s="254">
        <v>45105</v>
      </c>
      <c r="C128" s="255" t="s">
        <v>64</v>
      </c>
      <c r="D128" s="255" t="s">
        <v>22</v>
      </c>
      <c r="E128" s="256">
        <v>330000</v>
      </c>
      <c r="F128" s="255" t="s">
        <v>65</v>
      </c>
      <c r="G128" s="257" t="s">
        <v>211</v>
      </c>
    </row>
    <row r="129" spans="1:7" ht="11.85" customHeight="1" x14ac:dyDescent="0.3">
      <c r="A129" s="258">
        <v>126</v>
      </c>
      <c r="B129" s="254">
        <v>45105</v>
      </c>
      <c r="C129" s="255" t="s">
        <v>64</v>
      </c>
      <c r="D129" s="255" t="s">
        <v>22</v>
      </c>
      <c r="E129" s="256">
        <v>220000</v>
      </c>
      <c r="F129" s="255" t="s">
        <v>65</v>
      </c>
      <c r="G129" s="257" t="s">
        <v>212</v>
      </c>
    </row>
    <row r="130" spans="1:7" ht="11.85" customHeight="1" x14ac:dyDescent="0.3">
      <c r="A130" s="253">
        <v>127</v>
      </c>
      <c r="B130" s="254">
        <v>45117</v>
      </c>
      <c r="C130" s="255" t="s">
        <v>64</v>
      </c>
      <c r="D130" s="255" t="s">
        <v>22</v>
      </c>
      <c r="E130" s="256">
        <v>147181446</v>
      </c>
      <c r="F130" s="255" t="s">
        <v>65</v>
      </c>
      <c r="G130" s="257" t="s">
        <v>71</v>
      </c>
    </row>
    <row r="131" spans="1:7" ht="11.85" customHeight="1" x14ac:dyDescent="0.3">
      <c r="A131" s="253">
        <v>128</v>
      </c>
      <c r="B131" s="254">
        <v>45117</v>
      </c>
      <c r="C131" s="255" t="s">
        <v>64</v>
      </c>
      <c r="D131" s="255" t="s">
        <v>22</v>
      </c>
      <c r="E131" s="256">
        <v>23887960</v>
      </c>
      <c r="F131" s="255" t="s">
        <v>65</v>
      </c>
      <c r="G131" s="257" t="s">
        <v>129</v>
      </c>
    </row>
    <row r="132" spans="1:7" ht="11.85" customHeight="1" x14ac:dyDescent="0.3">
      <c r="A132" s="258">
        <v>129</v>
      </c>
      <c r="B132" s="254">
        <v>45117</v>
      </c>
      <c r="C132" s="255" t="s">
        <v>64</v>
      </c>
      <c r="D132" s="255" t="s">
        <v>22</v>
      </c>
      <c r="E132" s="256">
        <v>20763330</v>
      </c>
      <c r="F132" s="255" t="s">
        <v>65</v>
      </c>
      <c r="G132" s="257" t="s">
        <v>128</v>
      </c>
    </row>
    <row r="133" spans="1:7" ht="11.85" customHeight="1" x14ac:dyDescent="0.3">
      <c r="A133" s="253">
        <v>130</v>
      </c>
      <c r="B133" s="254">
        <v>45117</v>
      </c>
      <c r="C133" s="255" t="s">
        <v>64</v>
      </c>
      <c r="D133" s="255" t="s">
        <v>22</v>
      </c>
      <c r="E133" s="256">
        <v>18370</v>
      </c>
      <c r="F133" s="255" t="s">
        <v>65</v>
      </c>
      <c r="G133" s="257" t="s">
        <v>127</v>
      </c>
    </row>
    <row r="134" spans="1:7" ht="11.85" customHeight="1" x14ac:dyDescent="0.3">
      <c r="A134" s="253">
        <v>131</v>
      </c>
      <c r="B134" s="254">
        <v>45118</v>
      </c>
      <c r="C134" s="255" t="s">
        <v>64</v>
      </c>
      <c r="D134" s="255" t="s">
        <v>22</v>
      </c>
      <c r="E134" s="256">
        <v>620500</v>
      </c>
      <c r="F134" s="255" t="s">
        <v>65</v>
      </c>
      <c r="G134" s="257" t="s">
        <v>213</v>
      </c>
    </row>
    <row r="135" spans="1:7" ht="11.85" customHeight="1" x14ac:dyDescent="0.3">
      <c r="A135" s="258">
        <v>132</v>
      </c>
      <c r="B135" s="254">
        <v>45120</v>
      </c>
      <c r="C135" s="255" t="s">
        <v>64</v>
      </c>
      <c r="D135" s="255" t="s">
        <v>22</v>
      </c>
      <c r="E135" s="256">
        <v>25429914</v>
      </c>
      <c r="F135" s="255" t="s">
        <v>65</v>
      </c>
      <c r="G135" s="257" t="s">
        <v>197</v>
      </c>
    </row>
    <row r="136" spans="1:7" ht="11.85" customHeight="1" x14ac:dyDescent="0.3">
      <c r="A136" s="253">
        <v>133</v>
      </c>
      <c r="B136" s="254">
        <v>45124</v>
      </c>
      <c r="C136" s="255" t="s">
        <v>64</v>
      </c>
      <c r="D136" s="255" t="s">
        <v>22</v>
      </c>
      <c r="E136" s="256">
        <v>85000</v>
      </c>
      <c r="F136" s="255" t="s">
        <v>65</v>
      </c>
      <c r="G136" s="257" t="s">
        <v>169</v>
      </c>
    </row>
    <row r="137" spans="1:7" ht="11.85" customHeight="1" x14ac:dyDescent="0.3">
      <c r="A137" s="253">
        <v>134</v>
      </c>
      <c r="B137" s="254">
        <v>45126</v>
      </c>
      <c r="C137" s="255" t="s">
        <v>64</v>
      </c>
      <c r="D137" s="255" t="s">
        <v>22</v>
      </c>
      <c r="E137" s="256">
        <v>440000</v>
      </c>
      <c r="F137" s="255" t="s">
        <v>65</v>
      </c>
      <c r="G137" s="257" t="s">
        <v>214</v>
      </c>
    </row>
    <row r="138" spans="1:7" ht="11.85" customHeight="1" x14ac:dyDescent="0.3">
      <c r="A138" s="258">
        <v>135</v>
      </c>
      <c r="B138" s="254">
        <v>45126</v>
      </c>
      <c r="C138" s="255" t="s">
        <v>64</v>
      </c>
      <c r="D138" s="255" t="s">
        <v>22</v>
      </c>
      <c r="E138" s="256">
        <v>40274600</v>
      </c>
      <c r="F138" s="255" t="s">
        <v>65</v>
      </c>
      <c r="G138" s="257" t="s">
        <v>215</v>
      </c>
    </row>
    <row r="139" spans="1:7" ht="11.85" customHeight="1" x14ac:dyDescent="0.3">
      <c r="A139" s="253">
        <v>136</v>
      </c>
      <c r="B139" s="254">
        <v>45126</v>
      </c>
      <c r="C139" s="255" t="s">
        <v>64</v>
      </c>
      <c r="D139" s="255" t="s">
        <v>22</v>
      </c>
      <c r="E139" s="256">
        <v>714400</v>
      </c>
      <c r="F139" s="255" t="s">
        <v>65</v>
      </c>
      <c r="G139" s="257" t="s">
        <v>132</v>
      </c>
    </row>
    <row r="140" spans="1:7" ht="11.85" customHeight="1" x14ac:dyDescent="0.3">
      <c r="A140" s="253">
        <v>137</v>
      </c>
      <c r="B140" s="254">
        <v>45128</v>
      </c>
      <c r="C140" s="255" t="s">
        <v>64</v>
      </c>
      <c r="D140" s="255" t="s">
        <v>22</v>
      </c>
      <c r="E140" s="256">
        <v>197900</v>
      </c>
      <c r="F140" s="255" t="s">
        <v>65</v>
      </c>
      <c r="G140" s="257" t="s">
        <v>169</v>
      </c>
    </row>
    <row r="141" spans="1:7" ht="11.85" customHeight="1" x14ac:dyDescent="0.3">
      <c r="A141" s="258">
        <v>138</v>
      </c>
      <c r="B141" s="254">
        <v>45132</v>
      </c>
      <c r="C141" s="255" t="s">
        <v>64</v>
      </c>
      <c r="D141" s="255" t="s">
        <v>22</v>
      </c>
      <c r="E141" s="256">
        <v>21620210</v>
      </c>
      <c r="F141" s="255" t="s">
        <v>65</v>
      </c>
      <c r="G141" s="257" t="s">
        <v>216</v>
      </c>
    </row>
    <row r="142" spans="1:7" ht="11.85" customHeight="1" x14ac:dyDescent="0.3">
      <c r="A142" s="253">
        <v>139</v>
      </c>
      <c r="B142" s="254">
        <v>45132</v>
      </c>
      <c r="C142" s="255" t="s">
        <v>64</v>
      </c>
      <c r="D142" s="255" t="s">
        <v>22</v>
      </c>
      <c r="E142" s="256">
        <v>300000</v>
      </c>
      <c r="F142" s="255" t="s">
        <v>65</v>
      </c>
      <c r="G142" s="257" t="s">
        <v>217</v>
      </c>
    </row>
    <row r="143" spans="1:7" ht="11.85" customHeight="1" x14ac:dyDescent="0.3">
      <c r="A143" s="253">
        <v>140</v>
      </c>
      <c r="B143" s="254">
        <v>45134</v>
      </c>
      <c r="C143" s="255" t="s">
        <v>64</v>
      </c>
      <c r="D143" s="255" t="s">
        <v>22</v>
      </c>
      <c r="E143" s="256">
        <v>69000</v>
      </c>
      <c r="F143" s="255" t="s">
        <v>65</v>
      </c>
      <c r="G143" s="257" t="s">
        <v>182</v>
      </c>
    </row>
    <row r="144" spans="1:7" ht="11.85" customHeight="1" x14ac:dyDescent="0.3">
      <c r="A144" s="258">
        <v>141</v>
      </c>
      <c r="B144" s="254">
        <v>45135</v>
      </c>
      <c r="C144" s="255" t="s">
        <v>64</v>
      </c>
      <c r="D144" s="255" t="s">
        <v>22</v>
      </c>
      <c r="E144" s="256">
        <v>220000</v>
      </c>
      <c r="F144" s="255" t="s">
        <v>65</v>
      </c>
      <c r="G144" s="257" t="s">
        <v>212</v>
      </c>
    </row>
    <row r="145" spans="1:7" ht="11.85" customHeight="1" x14ac:dyDescent="0.3">
      <c r="A145" s="253">
        <v>142</v>
      </c>
      <c r="B145" s="254">
        <v>45135</v>
      </c>
      <c r="C145" s="255" t="s">
        <v>64</v>
      </c>
      <c r="D145" s="255" t="s">
        <v>22</v>
      </c>
      <c r="E145" s="256">
        <v>198000</v>
      </c>
      <c r="F145" s="255" t="s">
        <v>65</v>
      </c>
      <c r="G145" s="257" t="s">
        <v>207</v>
      </c>
    </row>
    <row r="146" spans="1:7" ht="11.85" customHeight="1" x14ac:dyDescent="0.3">
      <c r="A146" s="253">
        <v>143</v>
      </c>
      <c r="B146" s="254">
        <v>45135</v>
      </c>
      <c r="C146" s="255" t="s">
        <v>64</v>
      </c>
      <c r="D146" s="255" t="s">
        <v>22</v>
      </c>
      <c r="E146" s="256">
        <v>299200</v>
      </c>
      <c r="F146" s="255" t="s">
        <v>65</v>
      </c>
      <c r="G146" s="257" t="s">
        <v>210</v>
      </c>
    </row>
    <row r="147" spans="1:7" ht="11.85" customHeight="1" x14ac:dyDescent="0.3">
      <c r="A147" s="258">
        <v>144</v>
      </c>
      <c r="B147" s="254">
        <v>45135</v>
      </c>
      <c r="C147" s="255" t="s">
        <v>64</v>
      </c>
      <c r="D147" s="255" t="s">
        <v>22</v>
      </c>
      <c r="E147" s="256">
        <v>231630</v>
      </c>
      <c r="F147" s="255" t="s">
        <v>65</v>
      </c>
      <c r="G147" s="257" t="s">
        <v>206</v>
      </c>
    </row>
    <row r="148" spans="1:7" ht="11.85" customHeight="1" x14ac:dyDescent="0.3">
      <c r="A148" s="253">
        <v>145</v>
      </c>
      <c r="B148" s="254">
        <v>45135</v>
      </c>
      <c r="C148" s="255" t="s">
        <v>64</v>
      </c>
      <c r="D148" s="255" t="s">
        <v>22</v>
      </c>
      <c r="E148" s="256">
        <v>305660</v>
      </c>
      <c r="F148" s="255" t="s">
        <v>65</v>
      </c>
      <c r="G148" s="257" t="s">
        <v>209</v>
      </c>
    </row>
    <row r="149" spans="1:7" ht="11.85" customHeight="1" x14ac:dyDescent="0.3">
      <c r="A149" s="253">
        <v>146</v>
      </c>
      <c r="B149" s="254">
        <v>45135</v>
      </c>
      <c r="C149" s="255" t="s">
        <v>64</v>
      </c>
      <c r="D149" s="255" t="s">
        <v>22</v>
      </c>
      <c r="E149" s="256">
        <v>1174820</v>
      </c>
      <c r="F149" s="255" t="s">
        <v>65</v>
      </c>
      <c r="G149" s="257" t="s">
        <v>208</v>
      </c>
    </row>
    <row r="150" spans="1:7" ht="11.85" customHeight="1" x14ac:dyDescent="0.3">
      <c r="A150" s="258">
        <v>147</v>
      </c>
      <c r="B150" s="254">
        <v>45135</v>
      </c>
      <c r="C150" s="255" t="s">
        <v>64</v>
      </c>
      <c r="D150" s="255" t="s">
        <v>22</v>
      </c>
      <c r="E150" s="256">
        <v>330000</v>
      </c>
      <c r="F150" s="255" t="s">
        <v>65</v>
      </c>
      <c r="G150" s="257" t="s">
        <v>211</v>
      </c>
    </row>
    <row r="151" spans="1:7" ht="11.85" customHeight="1" x14ac:dyDescent="0.3">
      <c r="A151" s="253">
        <v>148</v>
      </c>
      <c r="B151" s="254">
        <v>45135</v>
      </c>
      <c r="C151" s="255" t="s">
        <v>64</v>
      </c>
      <c r="D151" s="255" t="s">
        <v>22</v>
      </c>
      <c r="E151" s="256">
        <v>165000</v>
      </c>
      <c r="F151" s="255" t="s">
        <v>65</v>
      </c>
      <c r="G151" s="257" t="s">
        <v>205</v>
      </c>
    </row>
    <row r="152" spans="1:7" ht="11.85" customHeight="1" x14ac:dyDescent="0.3">
      <c r="A152" s="253">
        <v>149</v>
      </c>
      <c r="B152" s="254">
        <v>45140</v>
      </c>
      <c r="C152" s="255" t="s">
        <v>64</v>
      </c>
      <c r="D152" s="255" t="s">
        <v>22</v>
      </c>
      <c r="E152" s="256">
        <v>9540000</v>
      </c>
      <c r="F152" s="255" t="s">
        <v>65</v>
      </c>
      <c r="G152" s="257" t="s">
        <v>218</v>
      </c>
    </row>
    <row r="153" spans="1:7" ht="11.85" customHeight="1" x14ac:dyDescent="0.3">
      <c r="A153" s="258">
        <v>150</v>
      </c>
      <c r="B153" s="254">
        <v>45148</v>
      </c>
      <c r="C153" s="255" t="s">
        <v>64</v>
      </c>
      <c r="D153" s="255" t="s">
        <v>22</v>
      </c>
      <c r="E153" s="256">
        <v>149745584</v>
      </c>
      <c r="F153" s="255" t="s">
        <v>65</v>
      </c>
      <c r="G153" s="257" t="s">
        <v>72</v>
      </c>
    </row>
    <row r="154" spans="1:7" ht="11.85" customHeight="1" x14ac:dyDescent="0.3">
      <c r="A154" s="253">
        <v>151</v>
      </c>
      <c r="B154" s="254">
        <v>45148</v>
      </c>
      <c r="C154" s="255" t="s">
        <v>64</v>
      </c>
      <c r="D154" s="255" t="s">
        <v>22</v>
      </c>
      <c r="E154" s="256">
        <v>23731460</v>
      </c>
      <c r="F154" s="255" t="s">
        <v>65</v>
      </c>
      <c r="G154" s="257" t="s">
        <v>129</v>
      </c>
    </row>
    <row r="155" spans="1:7" ht="11.85" customHeight="1" x14ac:dyDescent="0.3">
      <c r="A155" s="253">
        <v>152</v>
      </c>
      <c r="B155" s="254">
        <v>45148</v>
      </c>
      <c r="C155" s="255" t="s">
        <v>64</v>
      </c>
      <c r="D155" s="255" t="s">
        <v>22</v>
      </c>
      <c r="E155" s="256">
        <v>20984540</v>
      </c>
      <c r="F155" s="255" t="s">
        <v>65</v>
      </c>
      <c r="G155" s="257" t="s">
        <v>128</v>
      </c>
    </row>
    <row r="156" spans="1:7" ht="11.85" customHeight="1" x14ac:dyDescent="0.3">
      <c r="A156" s="258">
        <v>153</v>
      </c>
      <c r="B156" s="254">
        <v>45148</v>
      </c>
      <c r="C156" s="255" t="s">
        <v>64</v>
      </c>
      <c r="D156" s="255" t="s">
        <v>22</v>
      </c>
      <c r="E156" s="256">
        <v>18880</v>
      </c>
      <c r="F156" s="255" t="s">
        <v>65</v>
      </c>
      <c r="G156" s="257" t="s">
        <v>127</v>
      </c>
    </row>
    <row r="157" spans="1:7" ht="11.85" customHeight="1" x14ac:dyDescent="0.3">
      <c r="A157" s="253">
        <v>154</v>
      </c>
      <c r="B157" s="254">
        <v>45149</v>
      </c>
      <c r="C157" s="255" t="s">
        <v>64</v>
      </c>
      <c r="D157" s="255" t="s">
        <v>22</v>
      </c>
      <c r="E157" s="256">
        <v>56055180</v>
      </c>
      <c r="F157" s="255" t="s">
        <v>65</v>
      </c>
      <c r="G157" s="257" t="s">
        <v>197</v>
      </c>
    </row>
    <row r="158" spans="1:7" ht="11.85" customHeight="1" x14ac:dyDescent="0.3">
      <c r="A158" s="253">
        <v>155</v>
      </c>
      <c r="B158" s="254">
        <v>45149</v>
      </c>
      <c r="C158" s="255" t="s">
        <v>64</v>
      </c>
      <c r="D158" s="255" t="s">
        <v>22</v>
      </c>
      <c r="E158" s="256">
        <v>125000</v>
      </c>
      <c r="F158" s="255" t="s">
        <v>65</v>
      </c>
      <c r="G158" s="257" t="s">
        <v>219</v>
      </c>
    </row>
    <row r="159" spans="1:7" ht="11.85" customHeight="1" x14ac:dyDescent="0.3">
      <c r="A159" s="258">
        <v>156</v>
      </c>
      <c r="B159" s="254">
        <v>45149</v>
      </c>
      <c r="C159" s="255" t="s">
        <v>64</v>
      </c>
      <c r="D159" s="255" t="s">
        <v>22</v>
      </c>
      <c r="E159" s="256">
        <v>60000</v>
      </c>
      <c r="F159" s="255" t="s">
        <v>65</v>
      </c>
      <c r="G159" s="257" t="s">
        <v>220</v>
      </c>
    </row>
    <row r="160" spans="1:7" ht="11.85" customHeight="1" x14ac:dyDescent="0.3">
      <c r="A160" s="253">
        <v>157</v>
      </c>
      <c r="B160" s="254">
        <v>45163</v>
      </c>
      <c r="C160" s="255" t="s">
        <v>64</v>
      </c>
      <c r="D160" s="255" t="s">
        <v>22</v>
      </c>
      <c r="E160" s="256">
        <v>21321120</v>
      </c>
      <c r="F160" s="255" t="s">
        <v>65</v>
      </c>
      <c r="G160" s="257" t="s">
        <v>221</v>
      </c>
    </row>
    <row r="161" spans="1:7" ht="11.85" customHeight="1" x14ac:dyDescent="0.3">
      <c r="A161" s="253">
        <v>158</v>
      </c>
      <c r="B161" s="254">
        <v>45163</v>
      </c>
      <c r="C161" s="255" t="s">
        <v>64</v>
      </c>
      <c r="D161" s="255" t="s">
        <v>22</v>
      </c>
      <c r="E161" s="256">
        <v>300000</v>
      </c>
      <c r="F161" s="255" t="s">
        <v>65</v>
      </c>
      <c r="G161" s="257" t="s">
        <v>222</v>
      </c>
    </row>
    <row r="162" spans="1:7" ht="11.85" customHeight="1" x14ac:dyDescent="0.3">
      <c r="A162" s="258">
        <v>159</v>
      </c>
      <c r="B162" s="254">
        <v>45166</v>
      </c>
      <c r="C162" s="255" t="s">
        <v>64</v>
      </c>
      <c r="D162" s="255" t="s">
        <v>22</v>
      </c>
      <c r="E162" s="256">
        <v>310770</v>
      </c>
      <c r="F162" s="255" t="s">
        <v>65</v>
      </c>
      <c r="G162" s="257" t="s">
        <v>209</v>
      </c>
    </row>
    <row r="163" spans="1:7" ht="11.85" customHeight="1" x14ac:dyDescent="0.3">
      <c r="A163" s="253">
        <v>160</v>
      </c>
      <c r="B163" s="254">
        <v>45166</v>
      </c>
      <c r="C163" s="255" t="s">
        <v>64</v>
      </c>
      <c r="D163" s="255" t="s">
        <v>22</v>
      </c>
      <c r="E163" s="256">
        <v>273930</v>
      </c>
      <c r="F163" s="255" t="s">
        <v>65</v>
      </c>
      <c r="G163" s="257" t="s">
        <v>206</v>
      </c>
    </row>
    <row r="164" spans="1:7" ht="11.85" customHeight="1" x14ac:dyDescent="0.3">
      <c r="A164" s="253">
        <v>161</v>
      </c>
      <c r="B164" s="254">
        <v>45166</v>
      </c>
      <c r="C164" s="255" t="s">
        <v>64</v>
      </c>
      <c r="D164" s="255" t="s">
        <v>22</v>
      </c>
      <c r="E164" s="256">
        <v>299200</v>
      </c>
      <c r="F164" s="255" t="s">
        <v>65</v>
      </c>
      <c r="G164" s="257" t="s">
        <v>210</v>
      </c>
    </row>
    <row r="165" spans="1:7" ht="11.85" customHeight="1" x14ac:dyDescent="0.3">
      <c r="A165" s="258">
        <v>162</v>
      </c>
      <c r="B165" s="254">
        <v>45166</v>
      </c>
      <c r="C165" s="255" t="s">
        <v>64</v>
      </c>
      <c r="D165" s="255" t="s">
        <v>22</v>
      </c>
      <c r="E165" s="256">
        <v>198000</v>
      </c>
      <c r="F165" s="255" t="s">
        <v>65</v>
      </c>
      <c r="G165" s="257" t="s">
        <v>207</v>
      </c>
    </row>
    <row r="166" spans="1:7" ht="11.85" customHeight="1" x14ac:dyDescent="0.3">
      <c r="A166" s="253">
        <v>163</v>
      </c>
      <c r="B166" s="254">
        <v>45166</v>
      </c>
      <c r="C166" s="255" t="s">
        <v>64</v>
      </c>
      <c r="D166" s="255" t="s">
        <v>22</v>
      </c>
      <c r="E166" s="256">
        <v>165000</v>
      </c>
      <c r="F166" s="255" t="s">
        <v>65</v>
      </c>
      <c r="G166" s="257" t="s">
        <v>205</v>
      </c>
    </row>
    <row r="167" spans="1:7" ht="11.85" customHeight="1" x14ac:dyDescent="0.3">
      <c r="A167" s="253">
        <v>164</v>
      </c>
      <c r="B167" s="254">
        <v>45166</v>
      </c>
      <c r="C167" s="255" t="s">
        <v>64</v>
      </c>
      <c r="D167" s="255" t="s">
        <v>22</v>
      </c>
      <c r="E167" s="256">
        <v>330000</v>
      </c>
      <c r="F167" s="255" t="s">
        <v>65</v>
      </c>
      <c r="G167" s="257" t="s">
        <v>211</v>
      </c>
    </row>
    <row r="168" spans="1:7" ht="11.85" customHeight="1" x14ac:dyDescent="0.3">
      <c r="A168" s="258">
        <v>165</v>
      </c>
      <c r="B168" s="254">
        <v>45166</v>
      </c>
      <c r="C168" s="255" t="s">
        <v>64</v>
      </c>
      <c r="D168" s="255" t="s">
        <v>22</v>
      </c>
      <c r="E168" s="256">
        <v>220000</v>
      </c>
      <c r="F168" s="255" t="s">
        <v>65</v>
      </c>
      <c r="G168" s="257" t="s">
        <v>212</v>
      </c>
    </row>
    <row r="169" spans="1:7" ht="11.85" customHeight="1" x14ac:dyDescent="0.3">
      <c r="A169" s="253">
        <v>166</v>
      </c>
      <c r="B169" s="254">
        <v>45166</v>
      </c>
      <c r="C169" s="255" t="s">
        <v>64</v>
      </c>
      <c r="D169" s="255" t="s">
        <v>22</v>
      </c>
      <c r="E169" s="256">
        <v>340000</v>
      </c>
      <c r="F169" s="255" t="s">
        <v>65</v>
      </c>
      <c r="G169" s="257" t="s">
        <v>223</v>
      </c>
    </row>
    <row r="170" spans="1:7" ht="11.85" customHeight="1" x14ac:dyDescent="0.3">
      <c r="A170" s="253">
        <v>167</v>
      </c>
      <c r="B170" s="254">
        <v>45166</v>
      </c>
      <c r="C170" s="255" t="s">
        <v>64</v>
      </c>
      <c r="D170" s="255" t="s">
        <v>22</v>
      </c>
      <c r="E170" s="256">
        <v>1215320</v>
      </c>
      <c r="F170" s="255" t="s">
        <v>65</v>
      </c>
      <c r="G170" s="257" t="s">
        <v>208</v>
      </c>
    </row>
    <row r="171" spans="1:7" ht="11.85" customHeight="1" x14ac:dyDescent="0.3">
      <c r="A171" s="258">
        <v>168</v>
      </c>
      <c r="B171" s="254">
        <v>45168</v>
      </c>
      <c r="C171" s="255" t="s">
        <v>64</v>
      </c>
      <c r="D171" s="255" t="s">
        <v>22</v>
      </c>
      <c r="E171" s="256">
        <v>20000</v>
      </c>
      <c r="F171" s="255" t="s">
        <v>65</v>
      </c>
      <c r="G171" s="257" t="s">
        <v>224</v>
      </c>
    </row>
    <row r="172" spans="1:7" ht="11.85" customHeight="1" x14ac:dyDescent="0.3">
      <c r="A172" s="253">
        <v>169</v>
      </c>
      <c r="B172" s="254">
        <v>45168</v>
      </c>
      <c r="C172" s="255" t="s">
        <v>64</v>
      </c>
      <c r="D172" s="255" t="s">
        <v>22</v>
      </c>
      <c r="E172" s="256">
        <v>620830</v>
      </c>
      <c r="F172" s="255" t="s">
        <v>65</v>
      </c>
      <c r="G172" s="257" t="s">
        <v>169</v>
      </c>
    </row>
    <row r="173" spans="1:7" ht="11.85" customHeight="1" x14ac:dyDescent="0.3">
      <c r="A173" s="253">
        <v>170</v>
      </c>
      <c r="B173" s="254">
        <v>45168</v>
      </c>
      <c r="C173" s="255" t="s">
        <v>64</v>
      </c>
      <c r="D173" s="255" t="s">
        <v>22</v>
      </c>
      <c r="E173" s="256">
        <v>80000</v>
      </c>
      <c r="F173" s="255" t="s">
        <v>65</v>
      </c>
      <c r="G173" s="257" t="s">
        <v>225</v>
      </c>
    </row>
    <row r="174" spans="1:7" ht="11.85" customHeight="1" x14ac:dyDescent="0.3">
      <c r="A174" s="258">
        <v>171</v>
      </c>
      <c r="B174" s="254">
        <v>45180</v>
      </c>
      <c r="C174" s="255" t="s">
        <v>64</v>
      </c>
      <c r="D174" s="255" t="s">
        <v>22</v>
      </c>
      <c r="E174" s="256">
        <v>148025288</v>
      </c>
      <c r="F174" s="255" t="s">
        <v>65</v>
      </c>
      <c r="G174" s="257" t="s">
        <v>73</v>
      </c>
    </row>
    <row r="175" spans="1:7" ht="11.85" customHeight="1" x14ac:dyDescent="0.3">
      <c r="A175" s="253">
        <v>172</v>
      </c>
      <c r="B175" s="254">
        <v>45180</v>
      </c>
      <c r="C175" s="255" t="s">
        <v>64</v>
      </c>
      <c r="D175" s="255" t="s">
        <v>22</v>
      </c>
      <c r="E175" s="256">
        <v>28399760</v>
      </c>
      <c r="F175" s="255" t="s">
        <v>65</v>
      </c>
      <c r="G175" s="257" t="s">
        <v>129</v>
      </c>
    </row>
    <row r="176" spans="1:7" ht="11.85" customHeight="1" x14ac:dyDescent="0.3">
      <c r="A176" s="253">
        <v>173</v>
      </c>
      <c r="B176" s="254">
        <v>45180</v>
      </c>
      <c r="C176" s="255" t="s">
        <v>64</v>
      </c>
      <c r="D176" s="255" t="s">
        <v>22</v>
      </c>
      <c r="E176" s="256">
        <v>24914490</v>
      </c>
      <c r="F176" s="255" t="s">
        <v>65</v>
      </c>
      <c r="G176" s="257" t="s">
        <v>128</v>
      </c>
    </row>
    <row r="177" spans="1:7" ht="11.85" customHeight="1" x14ac:dyDescent="0.3">
      <c r="A177" s="258">
        <v>174</v>
      </c>
      <c r="B177" s="254">
        <v>45180</v>
      </c>
      <c r="C177" s="255" t="s">
        <v>64</v>
      </c>
      <c r="D177" s="255" t="s">
        <v>22</v>
      </c>
      <c r="E177" s="256">
        <v>14450</v>
      </c>
      <c r="F177" s="255" t="s">
        <v>65</v>
      </c>
      <c r="G177" s="257" t="s">
        <v>127</v>
      </c>
    </row>
    <row r="178" spans="1:7" ht="11.85" customHeight="1" x14ac:dyDescent="0.3">
      <c r="A178" s="253">
        <v>175</v>
      </c>
      <c r="B178" s="254">
        <v>45182</v>
      </c>
      <c r="C178" s="255" t="s">
        <v>64</v>
      </c>
      <c r="D178" s="255" t="s">
        <v>22</v>
      </c>
      <c r="E178" s="256">
        <v>4457280</v>
      </c>
      <c r="F178" s="255" t="s">
        <v>65</v>
      </c>
      <c r="G178" s="257" t="s">
        <v>226</v>
      </c>
    </row>
    <row r="179" spans="1:7" ht="11.85" customHeight="1" x14ac:dyDescent="0.3">
      <c r="A179" s="253">
        <v>176</v>
      </c>
      <c r="B179" s="254">
        <v>45184</v>
      </c>
      <c r="C179" s="255" t="s">
        <v>64</v>
      </c>
      <c r="D179" s="255" t="s">
        <v>22</v>
      </c>
      <c r="E179" s="256">
        <v>59180756</v>
      </c>
      <c r="F179" s="255" t="s">
        <v>65</v>
      </c>
      <c r="G179" s="257" t="s">
        <v>197</v>
      </c>
    </row>
    <row r="180" spans="1:7" ht="11.85" customHeight="1" x14ac:dyDescent="0.3">
      <c r="A180" s="258">
        <v>177</v>
      </c>
      <c r="B180" s="254">
        <v>45184</v>
      </c>
      <c r="C180" s="255" t="s">
        <v>64</v>
      </c>
      <c r="D180" s="255" t="s">
        <v>22</v>
      </c>
      <c r="E180" s="256">
        <v>57800000</v>
      </c>
      <c r="F180" s="255" t="s">
        <v>65</v>
      </c>
      <c r="G180" s="257" t="s">
        <v>227</v>
      </c>
    </row>
    <row r="181" spans="1:7" ht="11.85" customHeight="1" x14ac:dyDescent="0.3">
      <c r="A181" s="253">
        <v>178</v>
      </c>
      <c r="B181" s="254">
        <v>45184</v>
      </c>
      <c r="C181" s="255" t="s">
        <v>64</v>
      </c>
      <c r="D181" s="255" t="s">
        <v>22</v>
      </c>
      <c r="E181" s="256">
        <v>-66670</v>
      </c>
      <c r="F181" s="255" t="s">
        <v>65</v>
      </c>
      <c r="G181" s="257" t="s">
        <v>228</v>
      </c>
    </row>
    <row r="182" spans="1:7" ht="11.85" customHeight="1" x14ac:dyDescent="0.3">
      <c r="A182" s="253">
        <v>179</v>
      </c>
      <c r="B182" s="254">
        <v>45184</v>
      </c>
      <c r="C182" s="255" t="s">
        <v>64</v>
      </c>
      <c r="D182" s="255" t="s">
        <v>22</v>
      </c>
      <c r="E182" s="256">
        <v>-48130</v>
      </c>
      <c r="F182" s="255" t="s">
        <v>65</v>
      </c>
      <c r="G182" s="257" t="s">
        <v>229</v>
      </c>
    </row>
    <row r="183" spans="1:7" ht="11.85" customHeight="1" x14ac:dyDescent="0.3">
      <c r="A183" s="258">
        <v>180</v>
      </c>
      <c r="B183" s="254">
        <v>45191</v>
      </c>
      <c r="C183" s="255" t="s">
        <v>64</v>
      </c>
      <c r="D183" s="255" t="s">
        <v>22</v>
      </c>
      <c r="E183" s="256">
        <v>336130</v>
      </c>
      <c r="F183" s="255" t="s">
        <v>65</v>
      </c>
      <c r="G183" s="257" t="s">
        <v>209</v>
      </c>
    </row>
    <row r="184" spans="1:7" ht="11.85" customHeight="1" x14ac:dyDescent="0.3">
      <c r="A184" s="253">
        <v>181</v>
      </c>
      <c r="B184" s="254">
        <v>45191</v>
      </c>
      <c r="C184" s="255" t="s">
        <v>64</v>
      </c>
      <c r="D184" s="255" t="s">
        <v>22</v>
      </c>
      <c r="E184" s="256">
        <v>317000</v>
      </c>
      <c r="F184" s="255" t="s">
        <v>65</v>
      </c>
      <c r="G184" s="257" t="s">
        <v>206</v>
      </c>
    </row>
    <row r="185" spans="1:7" ht="11.85" customHeight="1" x14ac:dyDescent="0.3">
      <c r="A185" s="253">
        <v>182</v>
      </c>
      <c r="B185" s="254">
        <v>45191</v>
      </c>
      <c r="C185" s="255" t="s">
        <v>64</v>
      </c>
      <c r="D185" s="255" t="s">
        <v>22</v>
      </c>
      <c r="E185" s="256">
        <v>299200</v>
      </c>
      <c r="F185" s="255" t="s">
        <v>65</v>
      </c>
      <c r="G185" s="257" t="s">
        <v>210</v>
      </c>
    </row>
    <row r="186" spans="1:7" ht="11.85" customHeight="1" x14ac:dyDescent="0.3">
      <c r="A186" s="258">
        <v>183</v>
      </c>
      <c r="B186" s="254">
        <v>45191</v>
      </c>
      <c r="C186" s="255" t="s">
        <v>64</v>
      </c>
      <c r="D186" s="255" t="s">
        <v>22</v>
      </c>
      <c r="E186" s="256">
        <v>198000</v>
      </c>
      <c r="F186" s="255" t="s">
        <v>65</v>
      </c>
      <c r="G186" s="257" t="s">
        <v>207</v>
      </c>
    </row>
    <row r="187" spans="1:7" ht="11.85" customHeight="1" x14ac:dyDescent="0.3">
      <c r="A187" s="253">
        <v>184</v>
      </c>
      <c r="B187" s="254">
        <v>45191</v>
      </c>
      <c r="C187" s="255" t="s">
        <v>64</v>
      </c>
      <c r="D187" s="255" t="s">
        <v>22</v>
      </c>
      <c r="E187" s="256">
        <v>165000</v>
      </c>
      <c r="F187" s="255" t="s">
        <v>65</v>
      </c>
      <c r="G187" s="257" t="s">
        <v>205</v>
      </c>
    </row>
    <row r="188" spans="1:7" ht="11.85" customHeight="1" x14ac:dyDescent="0.3">
      <c r="A188" s="253">
        <v>185</v>
      </c>
      <c r="B188" s="254">
        <v>45191</v>
      </c>
      <c r="C188" s="255" t="s">
        <v>64</v>
      </c>
      <c r="D188" s="255" t="s">
        <v>22</v>
      </c>
      <c r="E188" s="256">
        <v>330000</v>
      </c>
      <c r="F188" s="255" t="s">
        <v>65</v>
      </c>
      <c r="G188" s="257" t="s">
        <v>211</v>
      </c>
    </row>
    <row r="189" spans="1:7" ht="11.85" customHeight="1" x14ac:dyDescent="0.3">
      <c r="A189" s="258">
        <v>186</v>
      </c>
      <c r="B189" s="254">
        <v>45191</v>
      </c>
      <c r="C189" s="255" t="s">
        <v>64</v>
      </c>
      <c r="D189" s="255" t="s">
        <v>22</v>
      </c>
      <c r="E189" s="256">
        <v>220000</v>
      </c>
      <c r="F189" s="255" t="s">
        <v>65</v>
      </c>
      <c r="G189" s="257" t="s">
        <v>212</v>
      </c>
    </row>
    <row r="190" spans="1:7" ht="11.85" customHeight="1" x14ac:dyDescent="0.3">
      <c r="A190" s="253">
        <v>187</v>
      </c>
      <c r="B190" s="254">
        <v>45191</v>
      </c>
      <c r="C190" s="255" t="s">
        <v>64</v>
      </c>
      <c r="D190" s="255" t="s">
        <v>22</v>
      </c>
      <c r="E190" s="256">
        <v>1079470</v>
      </c>
      <c r="F190" s="255" t="s">
        <v>65</v>
      </c>
      <c r="G190" s="257" t="s">
        <v>208</v>
      </c>
    </row>
    <row r="191" spans="1:7" ht="11.85" customHeight="1" x14ac:dyDescent="0.3">
      <c r="A191" s="253">
        <v>188</v>
      </c>
      <c r="B191" s="254">
        <v>45194</v>
      </c>
      <c r="C191" s="255" t="s">
        <v>64</v>
      </c>
      <c r="D191" s="255" t="s">
        <v>22</v>
      </c>
      <c r="E191" s="256">
        <v>32004980</v>
      </c>
      <c r="F191" s="255" t="s">
        <v>65</v>
      </c>
      <c r="G191" s="257" t="s">
        <v>230</v>
      </c>
    </row>
    <row r="192" spans="1:7" ht="11.85" customHeight="1" x14ac:dyDescent="0.3">
      <c r="A192" s="258">
        <v>189</v>
      </c>
      <c r="B192" s="254">
        <v>45194</v>
      </c>
      <c r="C192" s="255" t="s">
        <v>64</v>
      </c>
      <c r="D192" s="255" t="s">
        <v>22</v>
      </c>
      <c r="E192" s="256">
        <v>300000</v>
      </c>
      <c r="F192" s="255" t="s">
        <v>65</v>
      </c>
      <c r="G192" s="257" t="s">
        <v>231</v>
      </c>
    </row>
    <row r="193" spans="1:7" ht="11.85" customHeight="1" x14ac:dyDescent="0.3">
      <c r="A193" s="253">
        <v>190</v>
      </c>
      <c r="B193" s="254">
        <v>45195</v>
      </c>
      <c r="C193" s="255" t="s">
        <v>64</v>
      </c>
      <c r="D193" s="255" t="s">
        <v>22</v>
      </c>
      <c r="E193" s="256">
        <v>4400</v>
      </c>
      <c r="F193" s="255" t="s">
        <v>65</v>
      </c>
      <c r="G193" s="257" t="s">
        <v>232</v>
      </c>
    </row>
    <row r="194" spans="1:7" ht="11.85" customHeight="1" x14ac:dyDescent="0.3">
      <c r="A194" s="253">
        <v>191</v>
      </c>
      <c r="B194" s="254">
        <v>45209</v>
      </c>
      <c r="C194" s="255" t="s">
        <v>64</v>
      </c>
      <c r="D194" s="255" t="s">
        <v>22</v>
      </c>
      <c r="E194" s="256">
        <v>21007750</v>
      </c>
      <c r="F194" s="255" t="s">
        <v>65</v>
      </c>
      <c r="G194" s="257" t="s">
        <v>128</v>
      </c>
    </row>
    <row r="195" spans="1:7" ht="11.85" customHeight="1" x14ac:dyDescent="0.3">
      <c r="A195" s="258">
        <v>192</v>
      </c>
      <c r="B195" s="254">
        <v>45210</v>
      </c>
      <c r="C195" s="255" t="s">
        <v>64</v>
      </c>
      <c r="D195" s="255" t="s">
        <v>22</v>
      </c>
      <c r="E195" s="256">
        <v>1360000</v>
      </c>
      <c r="F195" s="255" t="s">
        <v>65</v>
      </c>
      <c r="G195" s="257" t="s">
        <v>233</v>
      </c>
    </row>
    <row r="196" spans="1:7" ht="11.85" customHeight="1" x14ac:dyDescent="0.3">
      <c r="A196" s="253">
        <v>193</v>
      </c>
      <c r="B196" s="254">
        <v>45210</v>
      </c>
      <c r="C196" s="255" t="s">
        <v>64</v>
      </c>
      <c r="D196" s="255" t="s">
        <v>22</v>
      </c>
      <c r="E196" s="256">
        <v>180000</v>
      </c>
      <c r="F196" s="255" t="s">
        <v>65</v>
      </c>
      <c r="G196" s="257" t="s">
        <v>234</v>
      </c>
    </row>
    <row r="197" spans="1:7" ht="11.85" customHeight="1" x14ac:dyDescent="0.3">
      <c r="A197" s="253">
        <v>194</v>
      </c>
      <c r="B197" s="254">
        <v>45212</v>
      </c>
      <c r="C197" s="255" t="s">
        <v>64</v>
      </c>
      <c r="D197" s="255" t="s">
        <v>22</v>
      </c>
      <c r="E197" s="256">
        <v>136967457</v>
      </c>
      <c r="F197" s="255" t="s">
        <v>65</v>
      </c>
      <c r="G197" s="257" t="s">
        <v>74</v>
      </c>
    </row>
    <row r="198" spans="1:7" ht="11.85" customHeight="1" x14ac:dyDescent="0.3">
      <c r="A198" s="258">
        <v>195</v>
      </c>
      <c r="B198" s="254">
        <v>45212</v>
      </c>
      <c r="C198" s="255" t="s">
        <v>64</v>
      </c>
      <c r="D198" s="255" t="s">
        <v>22</v>
      </c>
      <c r="E198" s="256">
        <v>80833414</v>
      </c>
      <c r="F198" s="255" t="s">
        <v>65</v>
      </c>
      <c r="G198" s="257" t="s">
        <v>197</v>
      </c>
    </row>
    <row r="199" spans="1:7" ht="11.85" customHeight="1" x14ac:dyDescent="0.3">
      <c r="A199" s="253">
        <v>196</v>
      </c>
      <c r="B199" s="254">
        <v>45212</v>
      </c>
      <c r="C199" s="255" t="s">
        <v>64</v>
      </c>
      <c r="D199" s="255" t="s">
        <v>22</v>
      </c>
      <c r="E199" s="256">
        <v>300000</v>
      </c>
      <c r="F199" s="255" t="s">
        <v>65</v>
      </c>
      <c r="G199" s="257" t="s">
        <v>227</v>
      </c>
    </row>
    <row r="200" spans="1:7" ht="11.85" customHeight="1" x14ac:dyDescent="0.3">
      <c r="A200" s="253">
        <v>197</v>
      </c>
      <c r="B200" s="254">
        <v>45212</v>
      </c>
      <c r="C200" s="255" t="s">
        <v>64</v>
      </c>
      <c r="D200" s="255" t="s">
        <v>22</v>
      </c>
      <c r="E200" s="256">
        <v>23489550</v>
      </c>
      <c r="F200" s="255" t="s">
        <v>65</v>
      </c>
      <c r="G200" s="257" t="s">
        <v>235</v>
      </c>
    </row>
    <row r="201" spans="1:7" ht="11.85" customHeight="1" x14ac:dyDescent="0.3">
      <c r="A201" s="258">
        <v>198</v>
      </c>
      <c r="B201" s="254">
        <v>45212</v>
      </c>
      <c r="C201" s="255" t="s">
        <v>64</v>
      </c>
      <c r="D201" s="255" t="s">
        <v>22</v>
      </c>
      <c r="E201" s="256">
        <v>18675</v>
      </c>
      <c r="F201" s="255" t="s">
        <v>65</v>
      </c>
      <c r="G201" s="257" t="s">
        <v>236</v>
      </c>
    </row>
    <row r="202" spans="1:7" ht="11.85" customHeight="1" x14ac:dyDescent="0.3">
      <c r="A202" s="253">
        <v>199</v>
      </c>
      <c r="B202" s="254">
        <v>45212</v>
      </c>
      <c r="C202" s="255" t="s">
        <v>64</v>
      </c>
      <c r="D202" s="255" t="s">
        <v>22</v>
      </c>
      <c r="E202" s="256">
        <v>1360</v>
      </c>
      <c r="F202" s="255" t="s">
        <v>65</v>
      </c>
      <c r="G202" s="257" t="s">
        <v>237</v>
      </c>
    </row>
    <row r="203" spans="1:7" ht="11.85" customHeight="1" x14ac:dyDescent="0.3">
      <c r="A203" s="253">
        <v>200</v>
      </c>
      <c r="B203" s="254">
        <v>45217</v>
      </c>
      <c r="C203" s="255" t="s">
        <v>64</v>
      </c>
      <c r="D203" s="255" t="s">
        <v>22</v>
      </c>
      <c r="E203" s="256">
        <v>180000</v>
      </c>
      <c r="F203" s="255" t="s">
        <v>65</v>
      </c>
      <c r="G203" s="257" t="s">
        <v>214</v>
      </c>
    </row>
    <row r="204" spans="1:7" ht="11.85" customHeight="1" x14ac:dyDescent="0.3">
      <c r="A204" s="258">
        <v>201</v>
      </c>
      <c r="B204" s="254">
        <v>45222</v>
      </c>
      <c r="C204" s="255" t="s">
        <v>64</v>
      </c>
      <c r="D204" s="255" t="s">
        <v>22</v>
      </c>
      <c r="E204" s="256">
        <v>37700</v>
      </c>
      <c r="F204" s="255" t="s">
        <v>65</v>
      </c>
      <c r="G204" s="257" t="s">
        <v>238</v>
      </c>
    </row>
    <row r="205" spans="1:7" ht="11.85" customHeight="1" x14ac:dyDescent="0.3">
      <c r="A205" s="253">
        <v>202</v>
      </c>
      <c r="B205" s="254">
        <v>45222</v>
      </c>
      <c r="C205" s="255" t="s">
        <v>64</v>
      </c>
      <c r="D205" s="255" t="s">
        <v>22</v>
      </c>
      <c r="E205" s="256">
        <v>38400</v>
      </c>
      <c r="F205" s="255" t="s">
        <v>65</v>
      </c>
      <c r="G205" s="257" t="s">
        <v>239</v>
      </c>
    </row>
    <row r="206" spans="1:7" ht="11.85" customHeight="1" x14ac:dyDescent="0.3">
      <c r="A206" s="253">
        <v>203</v>
      </c>
      <c r="B206" s="254">
        <v>45224</v>
      </c>
      <c r="C206" s="255" t="s">
        <v>64</v>
      </c>
      <c r="D206" s="255" t="s">
        <v>22</v>
      </c>
      <c r="E206" s="256">
        <v>21395080</v>
      </c>
      <c r="F206" s="255" t="s">
        <v>65</v>
      </c>
      <c r="G206" s="257" t="s">
        <v>240</v>
      </c>
    </row>
    <row r="207" spans="1:7" ht="11.85" customHeight="1" x14ac:dyDescent="0.3">
      <c r="A207" s="258">
        <v>204</v>
      </c>
      <c r="B207" s="254">
        <v>45224</v>
      </c>
      <c r="C207" s="255" t="s">
        <v>64</v>
      </c>
      <c r="D207" s="255" t="s">
        <v>22</v>
      </c>
      <c r="E207" s="256">
        <v>300000</v>
      </c>
      <c r="F207" s="255" t="s">
        <v>65</v>
      </c>
      <c r="G207" s="257" t="s">
        <v>241</v>
      </c>
    </row>
    <row r="208" spans="1:7" ht="11.85" customHeight="1" x14ac:dyDescent="0.3">
      <c r="A208" s="253">
        <v>205</v>
      </c>
      <c r="B208" s="254">
        <v>45226</v>
      </c>
      <c r="C208" s="255" t="s">
        <v>64</v>
      </c>
      <c r="D208" s="255" t="s">
        <v>22</v>
      </c>
      <c r="E208" s="256">
        <v>38729110</v>
      </c>
      <c r="F208" s="255" t="s">
        <v>65</v>
      </c>
      <c r="G208" s="257" t="s">
        <v>242</v>
      </c>
    </row>
    <row r="209" spans="1:7" ht="11.85" customHeight="1" x14ac:dyDescent="0.3">
      <c r="A209" s="253">
        <v>206</v>
      </c>
      <c r="B209" s="254">
        <v>45226</v>
      </c>
      <c r="C209" s="255" t="s">
        <v>64</v>
      </c>
      <c r="D209" s="255" t="s">
        <v>22</v>
      </c>
      <c r="E209" s="256">
        <v>680350</v>
      </c>
      <c r="F209" s="255" t="s">
        <v>65</v>
      </c>
      <c r="G209" s="257" t="s">
        <v>243</v>
      </c>
    </row>
    <row r="210" spans="1:7" ht="11.85" customHeight="1" x14ac:dyDescent="0.3">
      <c r="A210" s="258">
        <v>207</v>
      </c>
      <c r="B210" s="254">
        <v>45226</v>
      </c>
      <c r="C210" s="255" t="s">
        <v>64</v>
      </c>
      <c r="D210" s="255" t="s">
        <v>22</v>
      </c>
      <c r="E210" s="256">
        <v>1212200</v>
      </c>
      <c r="F210" s="255" t="s">
        <v>65</v>
      </c>
      <c r="G210" s="257" t="s">
        <v>244</v>
      </c>
    </row>
    <row r="211" spans="1:7" ht="11.85" customHeight="1" x14ac:dyDescent="0.3">
      <c r="A211" s="253">
        <v>208</v>
      </c>
      <c r="B211" s="254">
        <v>45226</v>
      </c>
      <c r="C211" s="255" t="s">
        <v>64</v>
      </c>
      <c r="D211" s="255" t="s">
        <v>22</v>
      </c>
      <c r="E211" s="256">
        <v>712760</v>
      </c>
      <c r="F211" s="255" t="s">
        <v>65</v>
      </c>
      <c r="G211" s="257" t="s">
        <v>132</v>
      </c>
    </row>
    <row r="212" spans="1:7" ht="11.85" customHeight="1" x14ac:dyDescent="0.3">
      <c r="A212" s="253">
        <v>209</v>
      </c>
      <c r="B212" s="254">
        <v>45231</v>
      </c>
      <c r="C212" s="255" t="s">
        <v>64</v>
      </c>
      <c r="D212" s="255" t="s">
        <v>22</v>
      </c>
      <c r="E212" s="256">
        <v>180000</v>
      </c>
      <c r="F212" s="255" t="s">
        <v>65</v>
      </c>
      <c r="G212" s="257" t="s">
        <v>245</v>
      </c>
    </row>
    <row r="213" spans="1:7" ht="11.85" customHeight="1" x14ac:dyDescent="0.3">
      <c r="A213" s="258">
        <v>210</v>
      </c>
      <c r="B213" s="254">
        <v>45239</v>
      </c>
      <c r="C213" s="255" t="s">
        <v>64</v>
      </c>
      <c r="D213" s="255" t="s">
        <v>22</v>
      </c>
      <c r="E213" s="256">
        <v>38000</v>
      </c>
      <c r="F213" s="255" t="s">
        <v>65</v>
      </c>
      <c r="G213" s="257" t="s">
        <v>219</v>
      </c>
    </row>
    <row r="214" spans="1:7" ht="11.85" customHeight="1" x14ac:dyDescent="0.3">
      <c r="A214" s="253">
        <v>211</v>
      </c>
      <c r="B214" s="254">
        <v>45240</v>
      </c>
      <c r="C214" s="255" t="s">
        <v>64</v>
      </c>
      <c r="D214" s="255" t="s">
        <v>22</v>
      </c>
      <c r="E214" s="256">
        <v>26034950</v>
      </c>
      <c r="F214" s="255" t="s">
        <v>65</v>
      </c>
      <c r="G214" s="257" t="s">
        <v>129</v>
      </c>
    </row>
    <row r="215" spans="1:7" ht="11.85" customHeight="1" x14ac:dyDescent="0.3">
      <c r="A215" s="253">
        <v>212</v>
      </c>
      <c r="B215" s="254">
        <v>45240</v>
      </c>
      <c r="C215" s="255" t="s">
        <v>64</v>
      </c>
      <c r="D215" s="255" t="s">
        <v>22</v>
      </c>
      <c r="E215" s="256">
        <v>22448070</v>
      </c>
      <c r="F215" s="255" t="s">
        <v>65</v>
      </c>
      <c r="G215" s="257" t="s">
        <v>128</v>
      </c>
    </row>
    <row r="216" spans="1:7" ht="11.85" customHeight="1" x14ac:dyDescent="0.3">
      <c r="A216" s="258">
        <v>213</v>
      </c>
      <c r="B216" s="254">
        <v>45240</v>
      </c>
      <c r="C216" s="255" t="s">
        <v>64</v>
      </c>
      <c r="D216" s="255" t="s">
        <v>22</v>
      </c>
      <c r="E216" s="256">
        <v>14184</v>
      </c>
      <c r="F216" s="255" t="s">
        <v>65</v>
      </c>
      <c r="G216" s="257" t="s">
        <v>127</v>
      </c>
    </row>
    <row r="217" spans="1:7" ht="11.85" customHeight="1" x14ac:dyDescent="0.3">
      <c r="A217" s="253">
        <v>214</v>
      </c>
      <c r="B217" s="254">
        <v>45240</v>
      </c>
      <c r="C217" s="255" t="s">
        <v>64</v>
      </c>
      <c r="D217" s="255" t="s">
        <v>22</v>
      </c>
      <c r="E217" s="256">
        <v>143066559</v>
      </c>
      <c r="F217" s="255" t="s">
        <v>65</v>
      </c>
      <c r="G217" s="257" t="s">
        <v>75</v>
      </c>
    </row>
    <row r="218" spans="1:7" ht="11.85" customHeight="1" x14ac:dyDescent="0.3">
      <c r="A218" s="253">
        <v>215</v>
      </c>
      <c r="B218" s="254">
        <v>45245</v>
      </c>
      <c r="C218" s="255" t="s">
        <v>64</v>
      </c>
      <c r="D218" s="255" t="s">
        <v>22</v>
      </c>
      <c r="E218" s="256">
        <v>70733131</v>
      </c>
      <c r="F218" s="255" t="s">
        <v>65</v>
      </c>
      <c r="G218" s="257" t="s">
        <v>246</v>
      </c>
    </row>
    <row r="219" spans="1:7" ht="11.85" customHeight="1" x14ac:dyDescent="0.3">
      <c r="A219" s="258">
        <v>216</v>
      </c>
      <c r="B219" s="254">
        <v>45250</v>
      </c>
      <c r="C219" s="255" t="s">
        <v>64</v>
      </c>
      <c r="D219" s="255" t="s">
        <v>22</v>
      </c>
      <c r="E219" s="256">
        <v>42500</v>
      </c>
      <c r="F219" s="255" t="s">
        <v>65</v>
      </c>
      <c r="G219" s="257" t="s">
        <v>247</v>
      </c>
    </row>
    <row r="220" spans="1:7" ht="11.85" customHeight="1" x14ac:dyDescent="0.3">
      <c r="A220" s="253">
        <v>217</v>
      </c>
      <c r="B220" s="254">
        <v>45252</v>
      </c>
      <c r="C220" s="255" t="s">
        <v>64</v>
      </c>
      <c r="D220" s="255" t="s">
        <v>22</v>
      </c>
      <c r="E220" s="256">
        <v>530000</v>
      </c>
      <c r="F220" s="255" t="s">
        <v>65</v>
      </c>
      <c r="G220" s="257" t="s">
        <v>214</v>
      </c>
    </row>
    <row r="221" spans="1:7" ht="11.85" customHeight="1" x14ac:dyDescent="0.3">
      <c r="A221" s="253">
        <v>218</v>
      </c>
      <c r="B221" s="254">
        <v>45252</v>
      </c>
      <c r="C221" s="255" t="s">
        <v>64</v>
      </c>
      <c r="D221" s="255" t="s">
        <v>22</v>
      </c>
      <c r="E221" s="256">
        <v>30000</v>
      </c>
      <c r="F221" s="255" t="s">
        <v>65</v>
      </c>
      <c r="G221" s="257" t="s">
        <v>248</v>
      </c>
    </row>
    <row r="222" spans="1:7" ht="11.85" customHeight="1" x14ac:dyDescent="0.3">
      <c r="A222" s="258">
        <v>219</v>
      </c>
      <c r="B222" s="254">
        <v>45254</v>
      </c>
      <c r="C222" s="255" t="s">
        <v>64</v>
      </c>
      <c r="D222" s="255" t="s">
        <v>22</v>
      </c>
      <c r="E222" s="256">
        <v>21789530</v>
      </c>
      <c r="F222" s="255" t="s">
        <v>65</v>
      </c>
      <c r="G222" s="257" t="s">
        <v>249</v>
      </c>
    </row>
    <row r="223" spans="1:7" ht="11.85" customHeight="1" x14ac:dyDescent="0.3">
      <c r="A223" s="253">
        <v>220</v>
      </c>
      <c r="B223" s="254">
        <v>45254</v>
      </c>
      <c r="C223" s="255" t="s">
        <v>64</v>
      </c>
      <c r="D223" s="255" t="s">
        <v>22</v>
      </c>
      <c r="E223" s="256">
        <v>300000</v>
      </c>
      <c r="F223" s="255" t="s">
        <v>65</v>
      </c>
      <c r="G223" s="257" t="s">
        <v>250</v>
      </c>
    </row>
    <row r="224" spans="1:7" ht="11.85" customHeight="1" x14ac:dyDescent="0.3">
      <c r="A224" s="253">
        <v>221</v>
      </c>
      <c r="B224" s="254">
        <v>45257</v>
      </c>
      <c r="C224" s="255" t="s">
        <v>64</v>
      </c>
      <c r="D224" s="255" t="s">
        <v>22</v>
      </c>
      <c r="E224" s="256">
        <v>637870</v>
      </c>
      <c r="F224" s="255" t="s">
        <v>65</v>
      </c>
      <c r="G224" s="257" t="s">
        <v>243</v>
      </c>
    </row>
    <row r="225" spans="1:7" ht="11.85" customHeight="1" x14ac:dyDescent="0.3">
      <c r="A225" s="258">
        <v>222</v>
      </c>
      <c r="B225" s="254">
        <v>45257</v>
      </c>
      <c r="C225" s="255" t="s">
        <v>64</v>
      </c>
      <c r="D225" s="255" t="s">
        <v>22</v>
      </c>
      <c r="E225" s="256">
        <v>1212200</v>
      </c>
      <c r="F225" s="255" t="s">
        <v>65</v>
      </c>
      <c r="G225" s="257" t="s">
        <v>244</v>
      </c>
    </row>
    <row r="226" spans="1:7" ht="11.85" customHeight="1" x14ac:dyDescent="0.3">
      <c r="A226" s="253">
        <v>223</v>
      </c>
      <c r="B226" s="254">
        <v>45260</v>
      </c>
      <c r="C226" s="255" t="s">
        <v>64</v>
      </c>
      <c r="D226" s="255" t="s">
        <v>22</v>
      </c>
      <c r="E226" s="256">
        <v>47300</v>
      </c>
      <c r="F226" s="255" t="s">
        <v>65</v>
      </c>
      <c r="G226" s="257" t="s">
        <v>155</v>
      </c>
    </row>
    <row r="227" spans="1:7" ht="11.85" customHeight="1" x14ac:dyDescent="0.3">
      <c r="A227" s="253">
        <v>224</v>
      </c>
      <c r="B227" s="254">
        <v>45260</v>
      </c>
      <c r="C227" s="255" t="s">
        <v>64</v>
      </c>
      <c r="D227" s="255" t="s">
        <v>22</v>
      </c>
      <c r="E227" s="256">
        <v>93000</v>
      </c>
      <c r="F227" s="255" t="s">
        <v>65</v>
      </c>
      <c r="G227" s="257" t="s">
        <v>251</v>
      </c>
    </row>
    <row r="228" spans="1:7" ht="11.85" customHeight="1" x14ac:dyDescent="0.3">
      <c r="A228" s="258">
        <v>225</v>
      </c>
      <c r="B228" s="254">
        <v>45267</v>
      </c>
      <c r="C228" s="255" t="s">
        <v>64</v>
      </c>
      <c r="D228" s="255" t="s">
        <v>22</v>
      </c>
      <c r="E228" s="256">
        <v>60500</v>
      </c>
      <c r="F228" s="255" t="s">
        <v>65</v>
      </c>
      <c r="G228" s="257" t="s">
        <v>103</v>
      </c>
    </row>
    <row r="229" spans="1:7" ht="11.85" customHeight="1" x14ac:dyDescent="0.3">
      <c r="A229" s="253">
        <v>226</v>
      </c>
      <c r="B229" s="254">
        <v>45267</v>
      </c>
      <c r="C229" s="255" t="s">
        <v>64</v>
      </c>
      <c r="D229" s="255" t="s">
        <v>22</v>
      </c>
      <c r="E229" s="256">
        <v>133500</v>
      </c>
      <c r="F229" s="255" t="s">
        <v>65</v>
      </c>
      <c r="G229" s="257" t="s">
        <v>101</v>
      </c>
    </row>
    <row r="230" spans="1:7" ht="11.85" customHeight="1" x14ac:dyDescent="0.3">
      <c r="A230" s="253">
        <v>227</v>
      </c>
      <c r="B230" s="254">
        <v>45267</v>
      </c>
      <c r="C230" s="255" t="s">
        <v>64</v>
      </c>
      <c r="D230" s="255" t="s">
        <v>22</v>
      </c>
      <c r="E230" s="256">
        <v>525000</v>
      </c>
      <c r="F230" s="255" t="s">
        <v>65</v>
      </c>
      <c r="G230" s="257" t="s">
        <v>102</v>
      </c>
    </row>
    <row r="231" spans="1:7" ht="11.85" customHeight="1" x14ac:dyDescent="0.3">
      <c r="A231" s="258">
        <v>228</v>
      </c>
      <c r="B231" s="254">
        <v>45268</v>
      </c>
      <c r="C231" s="255" t="s">
        <v>64</v>
      </c>
      <c r="D231" s="255" t="s">
        <v>22</v>
      </c>
      <c r="E231" s="256">
        <v>3312000</v>
      </c>
      <c r="F231" s="255" t="s">
        <v>65</v>
      </c>
      <c r="G231" s="257" t="s">
        <v>252</v>
      </c>
    </row>
    <row r="232" spans="1:7" ht="11.85" customHeight="1" x14ac:dyDescent="0.3">
      <c r="A232" s="253">
        <v>229</v>
      </c>
      <c r="B232" s="254">
        <v>45268</v>
      </c>
      <c r="C232" s="255" t="s">
        <v>64</v>
      </c>
      <c r="D232" s="255" t="s">
        <v>22</v>
      </c>
      <c r="E232" s="256">
        <v>23640</v>
      </c>
      <c r="F232" s="255" t="s">
        <v>65</v>
      </c>
      <c r="G232" s="257" t="s">
        <v>253</v>
      </c>
    </row>
    <row r="233" spans="1:7" ht="11.85" customHeight="1" x14ac:dyDescent="0.3">
      <c r="A233" s="253">
        <v>230</v>
      </c>
      <c r="B233" s="254">
        <v>45268</v>
      </c>
      <c r="C233" s="255" t="s">
        <v>64</v>
      </c>
      <c r="D233" s="255" t="s">
        <v>22</v>
      </c>
      <c r="E233" s="256">
        <v>108000</v>
      </c>
      <c r="F233" s="255" t="s">
        <v>65</v>
      </c>
      <c r="G233" s="257" t="s">
        <v>254</v>
      </c>
    </row>
    <row r="234" spans="1:7" ht="11.85" customHeight="1" x14ac:dyDescent="0.3">
      <c r="A234" s="258">
        <v>231</v>
      </c>
      <c r="B234" s="254">
        <v>45271</v>
      </c>
      <c r="C234" s="255" t="s">
        <v>64</v>
      </c>
      <c r="D234" s="255" t="s">
        <v>22</v>
      </c>
      <c r="E234" s="256">
        <v>150970317</v>
      </c>
      <c r="F234" s="255" t="s">
        <v>65</v>
      </c>
      <c r="G234" s="257" t="s">
        <v>76</v>
      </c>
    </row>
    <row r="235" spans="1:7" ht="11.85" customHeight="1" x14ac:dyDescent="0.3">
      <c r="A235" s="253">
        <v>232</v>
      </c>
      <c r="B235" s="254">
        <v>45271</v>
      </c>
      <c r="C235" s="255" t="s">
        <v>64</v>
      </c>
      <c r="D235" s="255" t="s">
        <v>22</v>
      </c>
      <c r="E235" s="256">
        <v>24533130</v>
      </c>
      <c r="F235" s="255" t="s">
        <v>65</v>
      </c>
      <c r="G235" s="257" t="s">
        <v>129</v>
      </c>
    </row>
    <row r="236" spans="1:7" ht="11.85" customHeight="1" x14ac:dyDescent="0.3">
      <c r="A236" s="253">
        <v>233</v>
      </c>
      <c r="B236" s="254">
        <v>45271</v>
      </c>
      <c r="C236" s="255" t="s">
        <v>64</v>
      </c>
      <c r="D236" s="255" t="s">
        <v>22</v>
      </c>
      <c r="E236" s="256">
        <v>21434520</v>
      </c>
      <c r="F236" s="255" t="s">
        <v>65</v>
      </c>
      <c r="G236" s="257" t="s">
        <v>128</v>
      </c>
    </row>
    <row r="237" spans="1:7" ht="11.85" customHeight="1" x14ac:dyDescent="0.3">
      <c r="A237" s="258">
        <v>234</v>
      </c>
      <c r="B237" s="254">
        <v>45271</v>
      </c>
      <c r="C237" s="255" t="s">
        <v>64</v>
      </c>
      <c r="D237" s="255" t="s">
        <v>22</v>
      </c>
      <c r="E237" s="256">
        <v>19790</v>
      </c>
      <c r="F237" s="255" t="s">
        <v>65</v>
      </c>
      <c r="G237" s="257" t="s">
        <v>127</v>
      </c>
    </row>
    <row r="238" spans="1:7" ht="11.85" customHeight="1" x14ac:dyDescent="0.3">
      <c r="A238" s="253">
        <v>235</v>
      </c>
      <c r="B238" s="254">
        <v>45273</v>
      </c>
      <c r="C238" s="255" t="s">
        <v>64</v>
      </c>
      <c r="D238" s="255" t="s">
        <v>22</v>
      </c>
      <c r="E238" s="256">
        <v>750000</v>
      </c>
      <c r="F238" s="255" t="s">
        <v>65</v>
      </c>
      <c r="G238" s="257" t="s">
        <v>255</v>
      </c>
    </row>
    <row r="239" spans="1:7" ht="11.85" customHeight="1" x14ac:dyDescent="0.3">
      <c r="A239" s="253">
        <v>236</v>
      </c>
      <c r="B239" s="254">
        <v>45275</v>
      </c>
      <c r="C239" s="255" t="s">
        <v>64</v>
      </c>
      <c r="D239" s="255" t="s">
        <v>22</v>
      </c>
      <c r="E239" s="256">
        <v>12131981</v>
      </c>
      <c r="F239" s="255" t="s">
        <v>65</v>
      </c>
      <c r="G239" s="257" t="s">
        <v>246</v>
      </c>
    </row>
    <row r="240" spans="1:7" ht="11.85" customHeight="1" x14ac:dyDescent="0.3">
      <c r="A240" s="258">
        <v>237</v>
      </c>
      <c r="B240" s="254">
        <v>45275</v>
      </c>
      <c r="C240" s="255" t="s">
        <v>64</v>
      </c>
      <c r="D240" s="255" t="s">
        <v>22</v>
      </c>
      <c r="E240" s="256">
        <v>100000</v>
      </c>
      <c r="F240" s="255" t="s">
        <v>65</v>
      </c>
      <c r="G240" s="257" t="s">
        <v>220</v>
      </c>
    </row>
    <row r="241" spans="1:7" ht="11.85" customHeight="1" x14ac:dyDescent="0.3">
      <c r="A241" s="253">
        <v>238</v>
      </c>
      <c r="B241" s="254">
        <v>45278</v>
      </c>
      <c r="C241" s="255" t="s">
        <v>64</v>
      </c>
      <c r="D241" s="255" t="s">
        <v>22</v>
      </c>
      <c r="E241" s="256">
        <v>600000</v>
      </c>
      <c r="F241" s="255" t="s">
        <v>65</v>
      </c>
      <c r="G241" s="257" t="s">
        <v>256</v>
      </c>
    </row>
    <row r="242" spans="1:7" ht="11.85" customHeight="1" x14ac:dyDescent="0.3">
      <c r="A242" s="253">
        <v>239</v>
      </c>
      <c r="B242" s="254">
        <v>45279</v>
      </c>
      <c r="C242" s="255" t="s">
        <v>64</v>
      </c>
      <c r="D242" s="255" t="s">
        <v>22</v>
      </c>
      <c r="E242" s="256">
        <v>217000</v>
      </c>
      <c r="F242" s="255" t="s">
        <v>65</v>
      </c>
      <c r="G242" s="257" t="s">
        <v>257</v>
      </c>
    </row>
    <row r="243" spans="1:7" ht="11.85" customHeight="1" x14ac:dyDescent="0.3">
      <c r="A243" s="258">
        <v>240</v>
      </c>
      <c r="B243" s="254">
        <v>45279</v>
      </c>
      <c r="C243" s="255" t="s">
        <v>64</v>
      </c>
      <c r="D243" s="255" t="s">
        <v>22</v>
      </c>
      <c r="E243" s="256">
        <v>50000</v>
      </c>
      <c r="F243" s="255" t="s">
        <v>65</v>
      </c>
      <c r="G243" s="257" t="s">
        <v>258</v>
      </c>
    </row>
    <row r="244" spans="1:7" ht="11.85" customHeight="1" x14ac:dyDescent="0.3">
      <c r="A244" s="253">
        <v>241</v>
      </c>
      <c r="B244" s="254">
        <v>45281</v>
      </c>
      <c r="C244" s="255" t="s">
        <v>64</v>
      </c>
      <c r="D244" s="255" t="s">
        <v>22</v>
      </c>
      <c r="E244" s="256">
        <v>1950000</v>
      </c>
      <c r="F244" s="255" t="s">
        <v>65</v>
      </c>
      <c r="G244" s="257" t="s">
        <v>259</v>
      </c>
    </row>
    <row r="245" spans="1:7" ht="11.85" customHeight="1" x14ac:dyDescent="0.3">
      <c r="A245" s="253">
        <v>242</v>
      </c>
      <c r="B245" s="254">
        <v>45281</v>
      </c>
      <c r="C245" s="255" t="s">
        <v>64</v>
      </c>
      <c r="D245" s="255" t="s">
        <v>22</v>
      </c>
      <c r="E245" s="256">
        <v>400000</v>
      </c>
      <c r="F245" s="255" t="s">
        <v>65</v>
      </c>
      <c r="G245" s="257" t="s">
        <v>260</v>
      </c>
    </row>
    <row r="246" spans="1:7" ht="11.85" customHeight="1" x14ac:dyDescent="0.3">
      <c r="A246" s="258">
        <v>243</v>
      </c>
      <c r="B246" s="254">
        <v>45281</v>
      </c>
      <c r="C246" s="255" t="s">
        <v>64</v>
      </c>
      <c r="D246" s="255" t="s">
        <v>22</v>
      </c>
      <c r="E246" s="256">
        <v>1920000</v>
      </c>
      <c r="F246" s="255" t="s">
        <v>65</v>
      </c>
      <c r="G246" s="257" t="s">
        <v>261</v>
      </c>
    </row>
    <row r="247" spans="1:7" ht="11.85" customHeight="1" x14ac:dyDescent="0.3">
      <c r="A247" s="253">
        <v>244</v>
      </c>
      <c r="B247" s="254">
        <v>45281</v>
      </c>
      <c r="C247" s="255" t="s">
        <v>64</v>
      </c>
      <c r="D247" s="255" t="s">
        <v>22</v>
      </c>
      <c r="E247" s="256">
        <v>1100000</v>
      </c>
      <c r="F247" s="255" t="s">
        <v>65</v>
      </c>
      <c r="G247" s="257" t="s">
        <v>262</v>
      </c>
    </row>
    <row r="248" spans="1:7" ht="11.85" customHeight="1" x14ac:dyDescent="0.3">
      <c r="A248" s="253">
        <v>245</v>
      </c>
      <c r="B248" s="254">
        <v>45281</v>
      </c>
      <c r="C248" s="255" t="s">
        <v>64</v>
      </c>
      <c r="D248" s="255" t="s">
        <v>22</v>
      </c>
      <c r="E248" s="256">
        <v>800000</v>
      </c>
      <c r="F248" s="255" t="s">
        <v>65</v>
      </c>
      <c r="G248" s="257" t="s">
        <v>263</v>
      </c>
    </row>
    <row r="249" spans="1:7" ht="11.85" customHeight="1" x14ac:dyDescent="0.3">
      <c r="A249" s="258">
        <v>246</v>
      </c>
      <c r="B249" s="254">
        <v>45282</v>
      </c>
      <c r="C249" s="255" t="s">
        <v>64</v>
      </c>
      <c r="D249" s="255" t="s">
        <v>22</v>
      </c>
      <c r="E249" s="256">
        <v>23332330</v>
      </c>
      <c r="F249" s="255" t="s">
        <v>65</v>
      </c>
      <c r="G249" s="257" t="s">
        <v>264</v>
      </c>
    </row>
    <row r="250" spans="1:7" ht="11.85" customHeight="1" x14ac:dyDescent="0.3">
      <c r="A250" s="253">
        <v>247</v>
      </c>
      <c r="B250" s="254">
        <v>45282</v>
      </c>
      <c r="C250" s="255" t="s">
        <v>64</v>
      </c>
      <c r="D250" s="255" t="s">
        <v>22</v>
      </c>
      <c r="E250" s="256">
        <v>300000</v>
      </c>
      <c r="F250" s="255" t="s">
        <v>65</v>
      </c>
      <c r="G250" s="257" t="s">
        <v>265</v>
      </c>
    </row>
    <row r="251" spans="1:7" ht="11.85" customHeight="1" x14ac:dyDescent="0.3">
      <c r="A251" s="253">
        <v>248</v>
      </c>
      <c r="B251" s="254">
        <v>45286</v>
      </c>
      <c r="C251" s="255" t="s">
        <v>64</v>
      </c>
      <c r="D251" s="255" t="s">
        <v>22</v>
      </c>
      <c r="E251" s="256">
        <v>1212200</v>
      </c>
      <c r="F251" s="255" t="s">
        <v>65</v>
      </c>
      <c r="G251" s="257" t="s">
        <v>266</v>
      </c>
    </row>
    <row r="252" spans="1:7" ht="11.85" customHeight="1" x14ac:dyDescent="0.3">
      <c r="A252" s="258">
        <v>249</v>
      </c>
      <c r="B252" s="254">
        <v>45286</v>
      </c>
      <c r="C252" s="255" t="s">
        <v>64</v>
      </c>
      <c r="D252" s="255" t="s">
        <v>22</v>
      </c>
      <c r="E252" s="256">
        <v>2032920</v>
      </c>
      <c r="F252" s="255" t="s">
        <v>65</v>
      </c>
      <c r="G252" s="257" t="s">
        <v>267</v>
      </c>
    </row>
    <row r="253" spans="1:7" ht="11.85" customHeight="1" x14ac:dyDescent="0.3">
      <c r="A253" s="253">
        <v>250</v>
      </c>
      <c r="B253" s="254">
        <v>45287</v>
      </c>
      <c r="C253" s="255" t="s">
        <v>64</v>
      </c>
      <c r="D253" s="255" t="s">
        <v>22</v>
      </c>
      <c r="E253" s="256">
        <v>506000</v>
      </c>
      <c r="F253" s="255" t="s">
        <v>65</v>
      </c>
      <c r="G253" s="257" t="s">
        <v>268</v>
      </c>
    </row>
    <row r="254" spans="1:7" ht="11.85" customHeight="1" x14ac:dyDescent="0.3">
      <c r="A254" s="253">
        <v>251</v>
      </c>
      <c r="B254" s="254">
        <v>45289</v>
      </c>
      <c r="C254" s="255" t="s">
        <v>64</v>
      </c>
      <c r="D254" s="255" t="s">
        <v>22</v>
      </c>
      <c r="E254" s="256">
        <v>141371548</v>
      </c>
      <c r="F254" s="255" t="s">
        <v>65</v>
      </c>
      <c r="G254" s="257" t="s">
        <v>77</v>
      </c>
    </row>
    <row r="255" spans="1:7" ht="11.85" customHeight="1" x14ac:dyDescent="0.3">
      <c r="A255" s="253">
        <v>252</v>
      </c>
      <c r="B255" s="254">
        <v>45289</v>
      </c>
      <c r="C255" s="255" t="s">
        <v>64</v>
      </c>
      <c r="D255" s="255" t="s">
        <v>22</v>
      </c>
      <c r="E255" s="256">
        <v>30240190</v>
      </c>
      <c r="F255" s="255" t="s">
        <v>65</v>
      </c>
      <c r="G255" s="257" t="s">
        <v>129</v>
      </c>
    </row>
    <row r="256" spans="1:7" ht="11.85" customHeight="1" x14ac:dyDescent="0.3">
      <c r="A256" s="253">
        <v>253</v>
      </c>
      <c r="B256" s="254">
        <v>45289</v>
      </c>
      <c r="C256" s="255" t="s">
        <v>64</v>
      </c>
      <c r="D256" s="255" t="s">
        <v>22</v>
      </c>
      <c r="E256" s="256">
        <v>25495050</v>
      </c>
      <c r="F256" s="255" t="s">
        <v>65</v>
      </c>
      <c r="G256" s="257" t="s">
        <v>128</v>
      </c>
    </row>
    <row r="257" spans="1:7" ht="11.85" customHeight="1" x14ac:dyDescent="0.3">
      <c r="A257" s="253">
        <v>254</v>
      </c>
      <c r="B257" s="254">
        <v>45289</v>
      </c>
      <c r="C257" s="255" t="s">
        <v>64</v>
      </c>
      <c r="D257" s="255" t="s">
        <v>22</v>
      </c>
      <c r="E257" s="256">
        <v>27997</v>
      </c>
      <c r="F257" s="255" t="s">
        <v>65</v>
      </c>
      <c r="G257" s="257" t="s">
        <v>127</v>
      </c>
    </row>
    <row r="258" spans="1:7" ht="11.85" customHeight="1" x14ac:dyDescent="0.3">
      <c r="A258" s="253">
        <v>255</v>
      </c>
      <c r="B258" s="254">
        <v>45289</v>
      </c>
      <c r="C258" s="255" t="s">
        <v>64</v>
      </c>
      <c r="D258" s="255" t="s">
        <v>22</v>
      </c>
      <c r="E258" s="256">
        <v>96889248</v>
      </c>
      <c r="F258" s="255" t="s">
        <v>65</v>
      </c>
      <c r="G258" s="257" t="s">
        <v>133</v>
      </c>
    </row>
    <row r="259" spans="1:7" ht="11.85" customHeight="1" thickBot="1" x14ac:dyDescent="0.35">
      <c r="A259" s="263">
        <v>256</v>
      </c>
      <c r="B259" s="264">
        <v>45291</v>
      </c>
      <c r="C259" s="265" t="s">
        <v>64</v>
      </c>
      <c r="D259" s="265" t="s">
        <v>22</v>
      </c>
      <c r="E259" s="266">
        <v>1101249586</v>
      </c>
      <c r="F259" s="265" t="s">
        <v>65</v>
      </c>
      <c r="G259" s="267" t="s">
        <v>269</v>
      </c>
    </row>
    <row r="260" spans="1:7" ht="18" customHeight="1" thickTop="1" thickBot="1" x14ac:dyDescent="0.35">
      <c r="A260" s="333" t="s">
        <v>46</v>
      </c>
      <c r="B260" s="334"/>
      <c r="C260" s="334"/>
      <c r="D260" s="334"/>
      <c r="E260" s="334"/>
      <c r="F260" s="335"/>
      <c r="G260" s="252">
        <f>SUM(E4:E259)</f>
        <v>4717200482</v>
      </c>
    </row>
  </sheetData>
  <sortState xmlns:xlrd2="http://schemas.microsoft.com/office/spreadsheetml/2017/richdata2" ref="B4:G365">
    <sortCondition ref="B4:B365"/>
  </sortState>
  <mergeCells count="2">
    <mergeCell ref="A1:G1"/>
    <mergeCell ref="A260:F260"/>
  </mergeCells>
  <phoneticPr fontId="11" type="noConversion"/>
  <pageMargins left="0.36" right="0.17" top="0.51" bottom="0.23" header="0.3" footer="0.17"/>
  <pageSetup paperSize="9"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G21"/>
  <sheetViews>
    <sheetView zoomScale="85" zoomScaleNormal="85" workbookViewId="0">
      <selection activeCell="K7" sqref="K7"/>
    </sheetView>
  </sheetViews>
  <sheetFormatPr defaultRowHeight="16.5" x14ac:dyDescent="0.3"/>
  <cols>
    <col min="2" max="3" width="20.625" customWidth="1"/>
    <col min="4" max="4" width="69.25" customWidth="1"/>
    <col min="5" max="5" width="19.125" customWidth="1"/>
  </cols>
  <sheetData>
    <row r="1" spans="1:7" ht="45" x14ac:dyDescent="0.75">
      <c r="A1" s="336" t="s">
        <v>287</v>
      </c>
      <c r="B1" s="336"/>
      <c r="C1" s="336"/>
      <c r="D1" s="336"/>
      <c r="E1" s="336"/>
    </row>
    <row r="2" spans="1:7" ht="21.75" customHeight="1" thickBot="1" x14ac:dyDescent="0.35">
      <c r="E2" s="72" t="s">
        <v>104</v>
      </c>
    </row>
    <row r="3" spans="1:7" s="15" customFormat="1" ht="26.1" customHeight="1" thickBot="1" x14ac:dyDescent="0.35">
      <c r="A3" s="187" t="s">
        <v>43</v>
      </c>
      <c r="B3" s="188" t="s">
        <v>0</v>
      </c>
      <c r="C3" s="188" t="s">
        <v>44</v>
      </c>
      <c r="D3" s="188" t="s">
        <v>57</v>
      </c>
      <c r="E3" s="189" t="s">
        <v>45</v>
      </c>
    </row>
    <row r="4" spans="1:7" s="15" customFormat="1" ht="108" customHeight="1" thickTop="1" x14ac:dyDescent="0.3">
      <c r="A4" s="182">
        <v>1</v>
      </c>
      <c r="B4" s="183" t="s">
        <v>88</v>
      </c>
      <c r="C4" s="184">
        <v>191101620</v>
      </c>
      <c r="D4" s="185" t="s">
        <v>291</v>
      </c>
      <c r="E4" s="186"/>
    </row>
    <row r="5" spans="1:7" s="15" customFormat="1" ht="54.75" customHeight="1" x14ac:dyDescent="0.3">
      <c r="A5" s="339">
        <v>2</v>
      </c>
      <c r="B5" s="341" t="s">
        <v>89</v>
      </c>
      <c r="C5" s="343">
        <v>48735300</v>
      </c>
      <c r="D5" s="118" t="s">
        <v>292</v>
      </c>
      <c r="E5" s="116"/>
    </row>
    <row r="6" spans="1:7" s="15" customFormat="1" ht="108" customHeight="1" x14ac:dyDescent="0.3">
      <c r="A6" s="340"/>
      <c r="B6" s="342"/>
      <c r="C6" s="344"/>
      <c r="D6" s="119" t="s">
        <v>290</v>
      </c>
      <c r="E6" s="116"/>
    </row>
    <row r="7" spans="1:7" s="15" customFormat="1" ht="41.25" customHeight="1" x14ac:dyDescent="0.3">
      <c r="A7" s="340"/>
      <c r="B7" s="342"/>
      <c r="C7" s="344"/>
      <c r="D7" s="119" t="s">
        <v>293</v>
      </c>
      <c r="E7" s="116"/>
    </row>
    <row r="8" spans="1:7" s="15" customFormat="1" ht="41.25" customHeight="1" x14ac:dyDescent="0.3">
      <c r="A8" s="340"/>
      <c r="B8" s="342"/>
      <c r="C8" s="344"/>
      <c r="D8" s="119" t="s">
        <v>294</v>
      </c>
      <c r="E8" s="116"/>
    </row>
    <row r="9" spans="1:7" s="15" customFormat="1" ht="74.25" customHeight="1" x14ac:dyDescent="0.3">
      <c r="A9" s="340"/>
      <c r="B9" s="342"/>
      <c r="C9" s="344"/>
      <c r="D9" s="119" t="s">
        <v>295</v>
      </c>
      <c r="E9" s="116"/>
    </row>
    <row r="10" spans="1:7" s="15" customFormat="1" ht="20.100000000000001" customHeight="1" x14ac:dyDescent="0.3">
      <c r="A10" s="113">
        <v>3</v>
      </c>
      <c r="B10" s="114" t="s">
        <v>90</v>
      </c>
      <c r="C10" s="115">
        <v>19941440</v>
      </c>
      <c r="D10" s="117" t="s">
        <v>95</v>
      </c>
      <c r="E10" s="116"/>
    </row>
    <row r="11" spans="1:7" s="15" customFormat="1" ht="20.100000000000001" customHeight="1" x14ac:dyDescent="0.3">
      <c r="A11" s="113">
        <v>4</v>
      </c>
      <c r="B11" s="114" t="s">
        <v>91</v>
      </c>
      <c r="C11" s="115">
        <v>23875080</v>
      </c>
      <c r="D11" s="117" t="s">
        <v>96</v>
      </c>
      <c r="E11" s="116"/>
    </row>
    <row r="12" spans="1:7" s="15" customFormat="1" ht="48" customHeight="1" thickBot="1" x14ac:dyDescent="0.35">
      <c r="A12" s="136">
        <v>5</v>
      </c>
      <c r="B12" s="137" t="s">
        <v>100</v>
      </c>
      <c r="C12" s="138">
        <v>2200000</v>
      </c>
      <c r="D12" s="139" t="s">
        <v>270</v>
      </c>
      <c r="E12" s="140"/>
    </row>
    <row r="13" spans="1:7" s="15" customFormat="1" ht="26.1" customHeight="1" thickTop="1" thickBot="1" x14ac:dyDescent="0.35">
      <c r="A13" s="337" t="s">
        <v>87</v>
      </c>
      <c r="B13" s="338"/>
      <c r="C13" s="133">
        <f>SUM(C4:C12)</f>
        <v>285853440</v>
      </c>
      <c r="D13" s="134"/>
      <c r="E13" s="135"/>
    </row>
    <row r="14" spans="1:7" ht="16.5" customHeight="1" x14ac:dyDescent="0.3">
      <c r="G14" s="15"/>
    </row>
    <row r="15" spans="1:7" x14ac:dyDescent="0.3">
      <c r="G15" s="15"/>
    </row>
    <row r="16" spans="1:7" x14ac:dyDescent="0.3">
      <c r="C16" s="18"/>
      <c r="D16" s="18"/>
      <c r="G16" s="15"/>
    </row>
    <row r="17" spans="3:7" ht="54.75" customHeight="1" x14ac:dyDescent="0.3">
      <c r="C17" s="18"/>
      <c r="D17" s="18"/>
      <c r="G17" s="15"/>
    </row>
    <row r="18" spans="3:7" x14ac:dyDescent="0.3">
      <c r="C18" s="18"/>
      <c r="D18" s="18"/>
      <c r="G18" s="15"/>
    </row>
    <row r="19" spans="3:7" x14ac:dyDescent="0.3">
      <c r="G19" s="15"/>
    </row>
    <row r="20" spans="3:7" x14ac:dyDescent="0.3">
      <c r="G20" s="15"/>
    </row>
    <row r="21" spans="3:7" x14ac:dyDescent="0.3">
      <c r="G21" s="15"/>
    </row>
  </sheetData>
  <mergeCells count="5">
    <mergeCell ref="A1:E1"/>
    <mergeCell ref="A13:B13"/>
    <mergeCell ref="A5:A9"/>
    <mergeCell ref="B5:B9"/>
    <mergeCell ref="C5:C9"/>
  </mergeCells>
  <phoneticPr fontId="11" type="noConversion"/>
  <pageMargins left="0.84" right="0.32" top="0.36" bottom="0.28000000000000003" header="0.3" footer="0.17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G20"/>
  <sheetViews>
    <sheetView zoomScale="80" zoomScaleNormal="80" workbookViewId="0">
      <selection activeCell="D6" sqref="D6"/>
    </sheetView>
  </sheetViews>
  <sheetFormatPr defaultColWidth="9" defaultRowHeight="16.5" x14ac:dyDescent="0.3"/>
  <cols>
    <col min="1" max="1" width="4.625" style="84" customWidth="1"/>
    <col min="2" max="3" width="20.625" style="84" customWidth="1"/>
    <col min="4" max="4" width="46.75" style="84" customWidth="1"/>
    <col min="5" max="5" width="20.625" style="84" customWidth="1"/>
    <col min="6" max="6" width="6.375" style="84" customWidth="1"/>
    <col min="7" max="7" width="22.375" style="84" customWidth="1"/>
    <col min="8" max="16384" width="9" style="84"/>
  </cols>
  <sheetData>
    <row r="1" spans="1:7" ht="39" x14ac:dyDescent="0.3">
      <c r="A1" s="345" t="s">
        <v>288</v>
      </c>
      <c r="B1" s="345"/>
      <c r="C1" s="345"/>
      <c r="D1" s="345"/>
      <c r="E1" s="345"/>
    </row>
    <row r="2" spans="1:7" ht="24.75" customHeight="1" thickBot="1" x14ac:dyDescent="0.35">
      <c r="E2" s="130" t="s">
        <v>104</v>
      </c>
    </row>
    <row r="3" spans="1:7" ht="30" customHeight="1" thickBot="1" x14ac:dyDescent="0.35">
      <c r="A3" s="178" t="s">
        <v>43</v>
      </c>
      <c r="B3" s="179" t="s">
        <v>0</v>
      </c>
      <c r="C3" s="180" t="s">
        <v>44</v>
      </c>
      <c r="D3" s="180" t="s">
        <v>57</v>
      </c>
      <c r="E3" s="181" t="s">
        <v>45</v>
      </c>
      <c r="G3" s="250"/>
    </row>
    <row r="4" spans="1:7" ht="26.1" customHeight="1" thickTop="1" x14ac:dyDescent="0.3">
      <c r="A4" s="86">
        <v>1</v>
      </c>
      <c r="B4" s="348" t="s">
        <v>97</v>
      </c>
      <c r="C4" s="350">
        <v>4388625378</v>
      </c>
      <c r="D4" s="87" t="s">
        <v>300</v>
      </c>
      <c r="E4" s="128"/>
      <c r="G4" s="208"/>
    </row>
    <row r="5" spans="1:7" ht="26.1" customHeight="1" x14ac:dyDescent="0.3">
      <c r="A5" s="85">
        <v>2</v>
      </c>
      <c r="B5" s="348"/>
      <c r="C5" s="350"/>
      <c r="D5" s="120" t="s">
        <v>301</v>
      </c>
      <c r="E5" s="128"/>
      <c r="G5" s="208"/>
    </row>
    <row r="6" spans="1:7" ht="26.1" customHeight="1" x14ac:dyDescent="0.3">
      <c r="A6" s="85">
        <v>3</v>
      </c>
      <c r="B6" s="348"/>
      <c r="C6" s="350"/>
      <c r="D6" s="121" t="s">
        <v>302</v>
      </c>
      <c r="E6" s="128"/>
      <c r="G6" s="208"/>
    </row>
    <row r="7" spans="1:7" ht="26.1" customHeight="1" x14ac:dyDescent="0.3">
      <c r="A7" s="85">
        <v>4</v>
      </c>
      <c r="B7" s="348"/>
      <c r="C7" s="350"/>
      <c r="D7" s="121" t="s">
        <v>303</v>
      </c>
      <c r="E7" s="128"/>
      <c r="G7" s="208"/>
    </row>
    <row r="8" spans="1:7" ht="26.1" customHeight="1" x14ac:dyDescent="0.3">
      <c r="A8" s="85">
        <v>5</v>
      </c>
      <c r="B8" s="348"/>
      <c r="C8" s="350"/>
      <c r="D8" s="120" t="s">
        <v>304</v>
      </c>
      <c r="E8" s="128"/>
      <c r="G8" s="208"/>
    </row>
    <row r="9" spans="1:7" ht="26.1" customHeight="1" x14ac:dyDescent="0.3">
      <c r="A9" s="85">
        <v>6</v>
      </c>
      <c r="B9" s="348"/>
      <c r="C9" s="350"/>
      <c r="D9" s="122" t="s">
        <v>305</v>
      </c>
      <c r="E9" s="128"/>
      <c r="G9" s="208"/>
    </row>
    <row r="10" spans="1:7" ht="26.1" customHeight="1" x14ac:dyDescent="0.3">
      <c r="A10" s="85">
        <v>7</v>
      </c>
      <c r="B10" s="348"/>
      <c r="C10" s="350"/>
      <c r="D10" s="122" t="s">
        <v>306</v>
      </c>
      <c r="E10" s="128"/>
      <c r="G10" s="208"/>
    </row>
    <row r="11" spans="1:7" ht="26.1" customHeight="1" x14ac:dyDescent="0.3">
      <c r="A11" s="85">
        <v>8</v>
      </c>
      <c r="B11" s="348"/>
      <c r="C11" s="350"/>
      <c r="D11" s="122" t="s">
        <v>307</v>
      </c>
      <c r="E11" s="128"/>
      <c r="G11" s="208"/>
    </row>
    <row r="12" spans="1:7" ht="26.1" customHeight="1" x14ac:dyDescent="0.3">
      <c r="A12" s="85">
        <v>9</v>
      </c>
      <c r="B12" s="348"/>
      <c r="C12" s="350"/>
      <c r="D12" s="122" t="s">
        <v>308</v>
      </c>
      <c r="E12" s="128"/>
      <c r="G12" s="208"/>
    </row>
    <row r="13" spans="1:7" ht="26.1" customHeight="1" x14ac:dyDescent="0.3">
      <c r="A13" s="85">
        <v>10</v>
      </c>
      <c r="B13" s="348"/>
      <c r="C13" s="350"/>
      <c r="D13" s="122" t="s">
        <v>309</v>
      </c>
      <c r="E13" s="128"/>
      <c r="G13" s="208"/>
    </row>
    <row r="14" spans="1:7" ht="26.1" customHeight="1" x14ac:dyDescent="0.3">
      <c r="A14" s="85">
        <v>11</v>
      </c>
      <c r="B14" s="348"/>
      <c r="C14" s="350"/>
      <c r="D14" s="122" t="s">
        <v>310</v>
      </c>
      <c r="E14" s="128"/>
      <c r="G14" s="208"/>
    </row>
    <row r="15" spans="1:7" ht="26.1" customHeight="1" x14ac:dyDescent="0.3">
      <c r="A15" s="85">
        <v>12</v>
      </c>
      <c r="B15" s="348"/>
      <c r="C15" s="350"/>
      <c r="D15" s="122" t="s">
        <v>311</v>
      </c>
      <c r="E15" s="128"/>
      <c r="G15" s="208"/>
    </row>
    <row r="16" spans="1:7" ht="26.1" customHeight="1" x14ac:dyDescent="0.3">
      <c r="A16" s="85">
        <v>13</v>
      </c>
      <c r="B16" s="348"/>
      <c r="C16" s="350"/>
      <c r="D16" s="122" t="s">
        <v>312</v>
      </c>
      <c r="E16" s="128"/>
      <c r="G16" s="208"/>
    </row>
    <row r="17" spans="1:7" ht="26.1" customHeight="1" x14ac:dyDescent="0.3">
      <c r="A17" s="85">
        <v>14</v>
      </c>
      <c r="B17" s="348"/>
      <c r="C17" s="350"/>
      <c r="D17" s="122" t="s">
        <v>313</v>
      </c>
      <c r="E17" s="128"/>
      <c r="G17" s="208"/>
    </row>
    <row r="18" spans="1:7" ht="26.1" customHeight="1" x14ac:dyDescent="0.3">
      <c r="A18" s="85">
        <v>15</v>
      </c>
      <c r="B18" s="348"/>
      <c r="C18" s="350"/>
      <c r="D18" s="122" t="s">
        <v>314</v>
      </c>
      <c r="E18" s="128"/>
      <c r="G18" s="208"/>
    </row>
    <row r="19" spans="1:7" ht="26.1" customHeight="1" thickBot="1" x14ac:dyDescent="0.35">
      <c r="A19" s="112">
        <v>16</v>
      </c>
      <c r="B19" s="349"/>
      <c r="C19" s="351"/>
      <c r="D19" s="123" t="s">
        <v>315</v>
      </c>
      <c r="E19" s="127"/>
    </row>
    <row r="20" spans="1:7" ht="30" customHeight="1" thickTop="1" thickBot="1" x14ac:dyDescent="0.35">
      <c r="A20" s="346" t="s">
        <v>87</v>
      </c>
      <c r="B20" s="347"/>
      <c r="C20" s="124">
        <f>SUM(C4:C19)</f>
        <v>4388625378</v>
      </c>
      <c r="D20" s="125"/>
      <c r="E20" s="126"/>
    </row>
  </sheetData>
  <mergeCells count="4">
    <mergeCell ref="A1:E1"/>
    <mergeCell ref="A20:B20"/>
    <mergeCell ref="B4:B19"/>
    <mergeCell ref="C4:C19"/>
  </mergeCells>
  <phoneticPr fontId="11" type="noConversion"/>
  <pageMargins left="0.88" right="0.28000000000000003" top="0.48" bottom="0.2" header="0.3" footer="0.17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G14"/>
  <sheetViews>
    <sheetView zoomScale="80" zoomScaleNormal="80" workbookViewId="0">
      <selection activeCell="I9" sqref="I9"/>
    </sheetView>
  </sheetViews>
  <sheetFormatPr defaultRowHeight="16.5" x14ac:dyDescent="0.3"/>
  <cols>
    <col min="1" max="4" width="16.625" customWidth="1"/>
    <col min="5" max="5" width="35.75" customWidth="1"/>
    <col min="6" max="6" width="16.625" customWidth="1"/>
  </cols>
  <sheetData>
    <row r="1" spans="1:7" ht="39" x14ac:dyDescent="0.65">
      <c r="A1" s="303" t="s">
        <v>289</v>
      </c>
      <c r="B1" s="303"/>
      <c r="C1" s="303"/>
      <c r="D1" s="303"/>
      <c r="E1" s="303"/>
      <c r="F1" s="303"/>
    </row>
    <row r="2" spans="1:7" ht="6" customHeight="1" x14ac:dyDescent="0.65">
      <c r="A2" s="89"/>
      <c r="C2" s="89"/>
      <c r="D2" s="89"/>
      <c r="E2" s="89"/>
      <c r="F2" s="89"/>
    </row>
    <row r="3" spans="1:7" ht="18" customHeight="1" thickBot="1" x14ac:dyDescent="0.35">
      <c r="B3" s="18"/>
      <c r="C3" s="18"/>
      <c r="D3" s="18"/>
      <c r="E3" s="18"/>
      <c r="F3" s="72" t="s">
        <v>99</v>
      </c>
      <c r="G3" s="38"/>
    </row>
    <row r="4" spans="1:7" ht="18" customHeight="1" x14ac:dyDescent="0.3">
      <c r="A4" s="358" t="s">
        <v>78</v>
      </c>
      <c r="B4" s="359"/>
      <c r="C4" s="360"/>
      <c r="D4" s="354" t="s">
        <v>5</v>
      </c>
      <c r="E4" s="354" t="s">
        <v>79</v>
      </c>
      <c r="F4" s="352" t="s">
        <v>80</v>
      </c>
      <c r="G4" s="39"/>
    </row>
    <row r="5" spans="1:7" ht="18" customHeight="1" thickBot="1" x14ac:dyDescent="0.35">
      <c r="A5" s="142" t="s">
        <v>81</v>
      </c>
      <c r="B5" s="143" t="s">
        <v>7</v>
      </c>
      <c r="C5" s="143" t="s">
        <v>8</v>
      </c>
      <c r="D5" s="311"/>
      <c r="E5" s="311"/>
      <c r="F5" s="353"/>
      <c r="G5" s="40"/>
    </row>
    <row r="6" spans="1:7" ht="73.5" customHeight="1" thickTop="1" x14ac:dyDescent="0.3">
      <c r="A6" s="361" t="s">
        <v>82</v>
      </c>
      <c r="B6" s="364" t="s">
        <v>83</v>
      </c>
      <c r="C6" s="108" t="s">
        <v>16</v>
      </c>
      <c r="D6" s="109">
        <v>2199130</v>
      </c>
      <c r="E6" s="110" t="s">
        <v>296</v>
      </c>
      <c r="F6" s="111"/>
      <c r="G6" s="40"/>
    </row>
    <row r="7" spans="1:7" ht="15.95" customHeight="1" x14ac:dyDescent="0.3">
      <c r="A7" s="362"/>
      <c r="B7" s="365"/>
      <c r="C7" s="88" t="s">
        <v>84</v>
      </c>
      <c r="D7" s="74">
        <f>SUM(D6)</f>
        <v>2199130</v>
      </c>
      <c r="E7" s="90"/>
      <c r="F7" s="78"/>
      <c r="G7" s="40"/>
    </row>
    <row r="8" spans="1:7" ht="15.95" customHeight="1" x14ac:dyDescent="0.3">
      <c r="A8" s="362"/>
      <c r="B8" s="366" t="s">
        <v>85</v>
      </c>
      <c r="C8" s="75" t="s">
        <v>271</v>
      </c>
      <c r="D8" s="51">
        <v>160000</v>
      </c>
      <c r="E8" s="141" t="s">
        <v>297</v>
      </c>
      <c r="F8" s="20"/>
      <c r="G8" s="40"/>
    </row>
    <row r="9" spans="1:7" ht="207.75" customHeight="1" x14ac:dyDescent="0.3">
      <c r="A9" s="362"/>
      <c r="B9" s="367"/>
      <c r="C9" s="75" t="s">
        <v>18</v>
      </c>
      <c r="D9" s="51">
        <v>23335234</v>
      </c>
      <c r="E9" s="251" t="s">
        <v>316</v>
      </c>
      <c r="F9" s="20"/>
      <c r="G9" s="40"/>
    </row>
    <row r="10" spans="1:7" ht="73.5" customHeight="1" x14ac:dyDescent="0.3">
      <c r="A10" s="362"/>
      <c r="B10" s="367"/>
      <c r="C10" s="76" t="s">
        <v>19</v>
      </c>
      <c r="D10" s="49">
        <v>17027300</v>
      </c>
      <c r="E10" s="132" t="s">
        <v>298</v>
      </c>
      <c r="F10" s="21"/>
      <c r="G10" s="40"/>
    </row>
    <row r="11" spans="1:7" ht="15.95" customHeight="1" x14ac:dyDescent="0.3">
      <c r="A11" s="363"/>
      <c r="B11" s="365"/>
      <c r="C11" s="88" t="s">
        <v>84</v>
      </c>
      <c r="D11" s="74">
        <f>SUM(D8:D10)</f>
        <v>40522534</v>
      </c>
      <c r="E11" s="90"/>
      <c r="F11" s="78"/>
      <c r="G11" s="40"/>
    </row>
    <row r="12" spans="1:7" ht="15.95" customHeight="1" thickBot="1" x14ac:dyDescent="0.35">
      <c r="A12" s="79" t="s">
        <v>86</v>
      </c>
      <c r="B12" s="73" t="s">
        <v>86</v>
      </c>
      <c r="C12" s="73" t="s">
        <v>20</v>
      </c>
      <c r="D12" s="77">
        <v>43083978</v>
      </c>
      <c r="E12" s="209" t="s">
        <v>98</v>
      </c>
      <c r="F12" s="210"/>
    </row>
    <row r="13" spans="1:7" ht="18" customHeight="1" thickTop="1" thickBot="1" x14ac:dyDescent="0.35">
      <c r="A13" s="355" t="s">
        <v>87</v>
      </c>
      <c r="B13" s="356"/>
      <c r="C13" s="357"/>
      <c r="D13" s="80">
        <f>SUM(D7,D11:D12)</f>
        <v>85805642</v>
      </c>
      <c r="E13" s="91"/>
      <c r="F13" s="81"/>
    </row>
    <row r="14" spans="1:7" x14ac:dyDescent="0.3">
      <c r="D14" s="82"/>
      <c r="G14" s="40"/>
    </row>
  </sheetData>
  <mergeCells count="9">
    <mergeCell ref="A1:F1"/>
    <mergeCell ref="F4:F5"/>
    <mergeCell ref="E4:E5"/>
    <mergeCell ref="D4:D5"/>
    <mergeCell ref="A13:C13"/>
    <mergeCell ref="A4:C4"/>
    <mergeCell ref="A6:A11"/>
    <mergeCell ref="B6:B7"/>
    <mergeCell ref="B8:B11"/>
  </mergeCells>
  <phoneticPr fontId="11" type="noConversion"/>
  <pageMargins left="0.77" right="0.17" top="0.38" bottom="0.22" header="0.3" footer="0.1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6</vt:i4>
      </vt:variant>
    </vt:vector>
  </HeadingPairs>
  <TitlesOfParts>
    <vt:vector size="14" baseType="lpstr">
      <vt:lpstr>1.총괄표</vt:lpstr>
      <vt:lpstr>1-1.세입결산서</vt:lpstr>
      <vt:lpstr>1-2.세출결산서</vt:lpstr>
      <vt:lpstr>2.과목전용조서</vt:lpstr>
      <vt:lpstr>3.정부보조금명세서</vt:lpstr>
      <vt:lpstr>4.인건비명세서</vt:lpstr>
      <vt:lpstr>5.사업비명세서</vt:lpstr>
      <vt:lpstr>6.기타비용명세서</vt:lpstr>
      <vt:lpstr>'1.총괄표'!Print_Area</vt:lpstr>
      <vt:lpstr>'1-1.세입결산서'!Print_Area</vt:lpstr>
      <vt:lpstr>'1-2.세출결산서'!Print_Area</vt:lpstr>
      <vt:lpstr>'4.인건비명세서'!Print_Area</vt:lpstr>
      <vt:lpstr>'5.사업비명세서'!Print_Area</vt:lpstr>
      <vt:lpstr>'6.기타비용명세서'!Print_Area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2024-03-25T07:15:07Z</dcterms:modified>
</cp:coreProperties>
</file>