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3560" yWindow="-90" windowWidth="15075" windowHeight="13110" activeTab="5"/>
  </bookViews>
  <sheets>
    <sheet name="다문화가족지원센터" sheetId="54" r:id="rId1"/>
    <sheet name="다문화센터 특성화사업" sheetId="57" r:id="rId2"/>
    <sheet name="다문화가족취업중점기관" sheetId="64" r:id="rId3"/>
    <sheet name="서울시거점센터" sheetId="63" r:id="rId4"/>
    <sheet name="건강가정지원센터" sheetId="61" r:id="rId5"/>
    <sheet name="아이돌봄지원사업" sheetId="62" r:id="rId6"/>
  </sheets>
  <definedNames>
    <definedName name="_xlnm.Print_Area" localSheetId="4">건강가정지원센터!$A$1:$L$118</definedName>
    <definedName name="_xlnm.Print_Area" localSheetId="0">다문화가족지원센터!$A$1:$L$60</definedName>
    <definedName name="_xlnm.Print_Titles" localSheetId="0">다문화가족지원센터!$1:$5</definedName>
  </definedNames>
  <calcPr calcId="162913"/>
</workbook>
</file>

<file path=xl/calcChain.xml><?xml version="1.0" encoding="utf-8"?>
<calcChain xmlns="http://schemas.openxmlformats.org/spreadsheetml/2006/main">
  <c r="L20" i="63" l="1"/>
  <c r="L19" i="63"/>
  <c r="K35" i="62" l="1"/>
  <c r="L15" i="62"/>
  <c r="J117" i="61"/>
  <c r="L69" i="63"/>
  <c r="J20" i="62" l="1"/>
  <c r="L14" i="62" l="1"/>
  <c r="L23" i="62"/>
  <c r="L21" i="62"/>
  <c r="L68" i="63" l="1"/>
  <c r="L67" i="63"/>
  <c r="L66" i="63"/>
  <c r="L64" i="63" l="1"/>
  <c r="K58" i="63"/>
  <c r="K57" i="63" s="1"/>
  <c r="J58" i="63"/>
  <c r="J57" i="63" s="1"/>
  <c r="K16" i="57"/>
  <c r="J16" i="57"/>
  <c r="K56" i="54"/>
  <c r="J56" i="54"/>
  <c r="K113" i="61" l="1"/>
  <c r="K112" i="61" s="1"/>
  <c r="J113" i="61"/>
  <c r="J112" i="61" s="1"/>
  <c r="J22" i="57" l="1"/>
  <c r="J18" i="54"/>
  <c r="K42" i="61" l="1"/>
  <c r="J42" i="61"/>
  <c r="L44" i="61"/>
  <c r="L39" i="62" l="1"/>
  <c r="L40" i="62"/>
  <c r="L41" i="62"/>
  <c r="K46" i="62"/>
  <c r="K47" i="62"/>
  <c r="K44" i="62"/>
  <c r="K43" i="62" s="1"/>
  <c r="K38" i="62"/>
  <c r="K37" i="62" s="1"/>
  <c r="K33" i="62"/>
  <c r="K30" i="62"/>
  <c r="K27" i="62"/>
  <c r="K20" i="62"/>
  <c r="J47" i="62"/>
  <c r="J46" i="62" s="1"/>
  <c r="J44" i="62"/>
  <c r="J43" i="62" s="1"/>
  <c r="J38" i="62"/>
  <c r="J37" i="62" s="1"/>
  <c r="J33" i="62"/>
  <c r="J35" i="62"/>
  <c r="J30" i="62"/>
  <c r="J27" i="62"/>
  <c r="K8" i="62"/>
  <c r="K13" i="62"/>
  <c r="J13" i="62"/>
  <c r="L18" i="62"/>
  <c r="L17" i="62"/>
  <c r="L16" i="62"/>
  <c r="E21" i="62"/>
  <c r="E20" i="62" s="1"/>
  <c r="D21" i="62"/>
  <c r="F22" i="62"/>
  <c r="F19" i="62"/>
  <c r="E18" i="62"/>
  <c r="E17" i="62" s="1"/>
  <c r="D18" i="62"/>
  <c r="D17" i="62" s="1"/>
  <c r="F16" i="62"/>
  <c r="E15" i="62"/>
  <c r="E14" i="62" s="1"/>
  <c r="D15" i="62"/>
  <c r="D14" i="62" s="1"/>
  <c r="J8" i="62"/>
  <c r="D12" i="62"/>
  <c r="D11" i="62" s="1"/>
  <c r="D8" i="62"/>
  <c r="D7" i="62" s="1"/>
  <c r="K61" i="63"/>
  <c r="J61" i="63"/>
  <c r="J60" i="63" s="1"/>
  <c r="J55" i="63"/>
  <c r="J54" i="63" s="1"/>
  <c r="J52" i="63"/>
  <c r="J51" i="63" s="1"/>
  <c r="J41" i="63"/>
  <c r="J40" i="63" s="1"/>
  <c r="J34" i="63"/>
  <c r="J33" i="63" s="1"/>
  <c r="J28" i="63"/>
  <c r="J27" i="63" s="1"/>
  <c r="J22" i="63"/>
  <c r="J21" i="63" s="1"/>
  <c r="J16" i="63"/>
  <c r="J15" i="63" s="1"/>
  <c r="J9" i="63"/>
  <c r="J8" i="63" s="1"/>
  <c r="L28" i="64"/>
  <c r="L27" i="64"/>
  <c r="L26" i="64"/>
  <c r="L25" i="64"/>
  <c r="K22" i="57"/>
  <c r="L24" i="57"/>
  <c r="L19" i="57"/>
  <c r="L53" i="54"/>
  <c r="L40" i="54"/>
  <c r="K52" i="54"/>
  <c r="J52" i="54"/>
  <c r="F24" i="54"/>
  <c r="E23" i="54"/>
  <c r="D23" i="54"/>
  <c r="D22" i="54" s="1"/>
  <c r="E20" i="54"/>
  <c r="D20" i="54"/>
  <c r="F21" i="54"/>
  <c r="L21" i="54"/>
  <c r="L85" i="61"/>
  <c r="L87" i="61"/>
  <c r="L88" i="61"/>
  <c r="L89" i="61"/>
  <c r="L90" i="61"/>
  <c r="L92" i="61"/>
  <c r="L93" i="61"/>
  <c r="L94" i="61"/>
  <c r="L95" i="61"/>
  <c r="L96" i="61"/>
  <c r="L99" i="61"/>
  <c r="L100" i="61"/>
  <c r="L101" i="61"/>
  <c r="L30" i="61"/>
  <c r="K98" i="61"/>
  <c r="K97" i="61" s="1"/>
  <c r="K91" i="61"/>
  <c r="K86" i="61"/>
  <c r="K84" i="61"/>
  <c r="K25" i="61"/>
  <c r="K8" i="61"/>
  <c r="J98" i="61"/>
  <c r="J91" i="61"/>
  <c r="J86" i="61"/>
  <c r="J84" i="61"/>
  <c r="L77" i="61"/>
  <c r="J7" i="63" l="1"/>
  <c r="L98" i="61"/>
  <c r="K19" i="62"/>
  <c r="J7" i="62"/>
  <c r="J19" i="62"/>
  <c r="F21" i="62"/>
  <c r="D20" i="62"/>
  <c r="F20" i="62" s="1"/>
  <c r="F17" i="62"/>
  <c r="F18" i="62"/>
  <c r="F15" i="62"/>
  <c r="D6" i="62"/>
  <c r="L91" i="61"/>
  <c r="L86" i="61"/>
  <c r="K83" i="61"/>
  <c r="L84" i="61"/>
  <c r="J97" i="61"/>
  <c r="L97" i="61" s="1"/>
  <c r="L52" i="54"/>
  <c r="K7" i="62"/>
  <c r="F23" i="54"/>
  <c r="E22" i="54"/>
  <c r="F22" i="54" s="1"/>
  <c r="J83" i="61"/>
  <c r="D16" i="54"/>
  <c r="D15" i="54" s="1"/>
  <c r="K6" i="62" l="1"/>
  <c r="J6" i="62"/>
  <c r="L83" i="61"/>
  <c r="D16" i="61"/>
  <c r="E16" i="61"/>
  <c r="E15" i="61" s="1"/>
  <c r="F17" i="61"/>
  <c r="F18" i="61"/>
  <c r="D20" i="61"/>
  <c r="D19" i="61" s="1"/>
  <c r="E20" i="61"/>
  <c r="F21" i="61"/>
  <c r="F22" i="61"/>
  <c r="D24" i="61"/>
  <c r="E24" i="61"/>
  <c r="E23" i="61" s="1"/>
  <c r="F25" i="61"/>
  <c r="F20" i="61" l="1"/>
  <c r="F24" i="61"/>
  <c r="F16" i="61"/>
  <c r="D23" i="61"/>
  <c r="F23" i="61" s="1"/>
  <c r="D15" i="61"/>
  <c r="F15" i="61" s="1"/>
  <c r="E19" i="61"/>
  <c r="F19" i="61" s="1"/>
  <c r="J116" i="61"/>
  <c r="J110" i="61"/>
  <c r="J109" i="61" s="1"/>
  <c r="J106" i="61"/>
  <c r="J105" i="61" s="1"/>
  <c r="J103" i="61"/>
  <c r="J102" i="61" s="1"/>
  <c r="J75" i="61"/>
  <c r="J70" i="61"/>
  <c r="J68" i="61"/>
  <c r="J62" i="61"/>
  <c r="J59" i="61"/>
  <c r="J54" i="61"/>
  <c r="J52" i="61"/>
  <c r="J47" i="61"/>
  <c r="J46" i="61" s="1"/>
  <c r="J40" i="61"/>
  <c r="J37" i="61"/>
  <c r="J36" i="61" s="1"/>
  <c r="J34" i="61"/>
  <c r="J33" i="61" s="1"/>
  <c r="J28" i="61"/>
  <c r="J27" i="61" s="1"/>
  <c r="J25" i="61"/>
  <c r="J24" i="61" s="1"/>
  <c r="J17" i="61"/>
  <c r="J15" i="61"/>
  <c r="J8" i="61"/>
  <c r="D12" i="61"/>
  <c r="D11" i="61" s="1"/>
  <c r="D8" i="61"/>
  <c r="D7" i="61" s="1"/>
  <c r="D9" i="63"/>
  <c r="D8" i="63" s="1"/>
  <c r="D12" i="63"/>
  <c r="D11" i="63" s="1"/>
  <c r="D16" i="63"/>
  <c r="D15" i="63" s="1"/>
  <c r="J8" i="64"/>
  <c r="J14" i="64"/>
  <c r="J19" i="64"/>
  <c r="D8" i="64"/>
  <c r="D7" i="64" s="1"/>
  <c r="D6" i="64" s="1"/>
  <c r="J26" i="57"/>
  <c r="J14" i="57"/>
  <c r="J8" i="57"/>
  <c r="D8" i="57"/>
  <c r="D7" i="57" s="1"/>
  <c r="D11" i="57"/>
  <c r="D10" i="57" s="1"/>
  <c r="D15" i="57"/>
  <c r="D14" i="57" s="1"/>
  <c r="D18" i="57"/>
  <c r="D17" i="57" s="1"/>
  <c r="J59" i="54"/>
  <c r="J58" i="54" s="1"/>
  <c r="J54" i="54"/>
  <c r="J47" i="54"/>
  <c r="J44" i="54"/>
  <c r="J38" i="54"/>
  <c r="J35" i="54"/>
  <c r="J34" i="54" s="1"/>
  <c r="J30" i="54"/>
  <c r="J29" i="54" s="1"/>
  <c r="J27" i="54"/>
  <c r="J26" i="54" s="1"/>
  <c r="J24" i="54"/>
  <c r="J23" i="54" s="1"/>
  <c r="J15" i="54"/>
  <c r="J8" i="54"/>
  <c r="D19" i="54"/>
  <c r="D12" i="54"/>
  <c r="D11" i="54" s="1"/>
  <c r="D8" i="54"/>
  <c r="D7" i="54" s="1"/>
  <c r="J37" i="54" l="1"/>
  <c r="D7" i="63"/>
  <c r="J21" i="57"/>
  <c r="J7" i="57"/>
  <c r="D6" i="57"/>
  <c r="D6" i="54"/>
  <c r="J61" i="61"/>
  <c r="J51" i="61"/>
  <c r="J39" i="61"/>
  <c r="J7" i="61"/>
  <c r="D6" i="61"/>
  <c r="J7" i="64"/>
  <c r="J6" i="64" s="1"/>
  <c r="J7" i="54"/>
  <c r="J6" i="54" s="1"/>
  <c r="L45" i="62"/>
  <c r="K15" i="61"/>
  <c r="L118" i="61"/>
  <c r="K117" i="61"/>
  <c r="L117" i="61" s="1"/>
  <c r="L111" i="61"/>
  <c r="K110" i="61"/>
  <c r="K109" i="61" s="1"/>
  <c r="K106" i="61"/>
  <c r="K75" i="61"/>
  <c r="K40" i="61"/>
  <c r="K17" i="61"/>
  <c r="L17" i="61" s="1"/>
  <c r="J6" i="61" l="1"/>
  <c r="J6" i="57"/>
  <c r="K116" i="61"/>
  <c r="L116" i="61" s="1"/>
  <c r="L109" i="61"/>
  <c r="L110" i="61"/>
  <c r="K59" i="54"/>
  <c r="K58" i="54" s="1"/>
  <c r="L58" i="54" s="1"/>
  <c r="K54" i="54"/>
  <c r="K47" i="54"/>
  <c r="K44" i="54"/>
  <c r="K38" i="54"/>
  <c r="K35" i="54"/>
  <c r="K34" i="54" s="1"/>
  <c r="K30" i="54"/>
  <c r="K29" i="54" s="1"/>
  <c r="K27" i="54"/>
  <c r="K26" i="54" s="1"/>
  <c r="K24" i="54"/>
  <c r="K23" i="54" s="1"/>
  <c r="K18" i="54"/>
  <c r="K15" i="54"/>
  <c r="K8" i="54"/>
  <c r="E12" i="54"/>
  <c r="K37" i="54" l="1"/>
  <c r="K7" i="54"/>
  <c r="K6" i="54" l="1"/>
  <c r="L51" i="54"/>
  <c r="L50" i="54"/>
  <c r="L49" i="54"/>
  <c r="L46" i="54"/>
  <c r="L45" i="54"/>
  <c r="L39" i="54"/>
  <c r="L41" i="54"/>
  <c r="L42" i="54"/>
  <c r="L43" i="54"/>
  <c r="L76" i="61"/>
  <c r="L78" i="61"/>
  <c r="L79" i="61"/>
  <c r="L80" i="61"/>
  <c r="L81" i="61"/>
  <c r="L82" i="61"/>
  <c r="K26" i="57" l="1"/>
  <c r="L16" i="57"/>
  <c r="K14" i="57"/>
  <c r="L14" i="57" s="1"/>
  <c r="K8" i="57"/>
  <c r="F19" i="57"/>
  <c r="E18" i="57"/>
  <c r="E17" i="57" s="1"/>
  <c r="F17" i="57" s="1"/>
  <c r="E15" i="57"/>
  <c r="E14" i="57" s="1"/>
  <c r="E11" i="57"/>
  <c r="E10" i="57" s="1"/>
  <c r="E8" i="57"/>
  <c r="E7" i="57" s="1"/>
  <c r="L27" i="57"/>
  <c r="L25" i="57"/>
  <c r="L23" i="57"/>
  <c r="L20" i="57"/>
  <c r="L18" i="57"/>
  <c r="L17" i="57"/>
  <c r="L15" i="57"/>
  <c r="L13" i="57"/>
  <c r="L12" i="57"/>
  <c r="L11" i="57"/>
  <c r="L10" i="57"/>
  <c r="L9" i="57"/>
  <c r="L26" i="57" l="1"/>
  <c r="K21" i="57"/>
  <c r="L21" i="57" s="1"/>
  <c r="F18" i="57"/>
  <c r="E6" i="57"/>
  <c r="K7" i="57"/>
  <c r="L22" i="57"/>
  <c r="L8" i="57"/>
  <c r="K6" i="57" l="1"/>
  <c r="L7" i="57"/>
  <c r="L42" i="62"/>
  <c r="L34" i="62"/>
  <c r="L33" i="62"/>
  <c r="E12" i="62"/>
  <c r="E11" i="62" s="1"/>
  <c r="E8" i="62"/>
  <c r="E7" i="62" s="1"/>
  <c r="L104" i="61"/>
  <c r="K103" i="61"/>
  <c r="L74" i="61"/>
  <c r="L73" i="61"/>
  <c r="L72" i="61"/>
  <c r="L71" i="61"/>
  <c r="L69" i="61"/>
  <c r="L67" i="61"/>
  <c r="L66" i="61"/>
  <c r="L65" i="61"/>
  <c r="L64" i="61"/>
  <c r="L63" i="61"/>
  <c r="K70" i="61"/>
  <c r="K68" i="61"/>
  <c r="K62" i="61"/>
  <c r="K105" i="61"/>
  <c r="K59" i="61"/>
  <c r="K54" i="61"/>
  <c r="K52" i="61"/>
  <c r="L45" i="61"/>
  <c r="L43" i="61"/>
  <c r="K47" i="61"/>
  <c r="K46" i="61" s="1"/>
  <c r="K39" i="61"/>
  <c r="K37" i="61"/>
  <c r="K36" i="61" s="1"/>
  <c r="K34" i="61"/>
  <c r="K33" i="61" s="1"/>
  <c r="K28" i="61"/>
  <c r="K27" i="61" s="1"/>
  <c r="K24" i="61"/>
  <c r="L24" i="61" s="1"/>
  <c r="L23" i="61"/>
  <c r="L22" i="61"/>
  <c r="K7" i="61"/>
  <c r="E12" i="61"/>
  <c r="E11" i="61" s="1"/>
  <c r="E8" i="61"/>
  <c r="E7" i="61" s="1"/>
  <c r="K60" i="63"/>
  <c r="K55" i="63"/>
  <c r="K54" i="63" s="1"/>
  <c r="K52" i="63"/>
  <c r="K51" i="63" s="1"/>
  <c r="K41" i="63"/>
  <c r="K40" i="63" s="1"/>
  <c r="K34" i="63"/>
  <c r="K33" i="63" s="1"/>
  <c r="K28" i="63"/>
  <c r="K27" i="63" s="1"/>
  <c r="K22" i="63"/>
  <c r="K21" i="63" s="1"/>
  <c r="L18" i="63"/>
  <c r="K16" i="63"/>
  <c r="K15" i="63" s="1"/>
  <c r="K9" i="63"/>
  <c r="K8" i="63" s="1"/>
  <c r="E16" i="63"/>
  <c r="E15" i="63" s="1"/>
  <c r="F17" i="63"/>
  <c r="E12" i="63"/>
  <c r="E11" i="63" s="1"/>
  <c r="F13" i="63"/>
  <c r="E9" i="63"/>
  <c r="E8" i="63" s="1"/>
  <c r="K19" i="64"/>
  <c r="L31" i="64"/>
  <c r="L15" i="64"/>
  <c r="K14" i="64"/>
  <c r="K8" i="64"/>
  <c r="E8" i="64"/>
  <c r="E7" i="64" s="1"/>
  <c r="E6" i="64" s="1"/>
  <c r="E16" i="54"/>
  <c r="E15" i="54" s="1"/>
  <c r="E11" i="54"/>
  <c r="E8" i="54"/>
  <c r="E7" i="54" s="1"/>
  <c r="K7" i="63" l="1"/>
  <c r="E6" i="62"/>
  <c r="K51" i="61"/>
  <c r="F16" i="63"/>
  <c r="K7" i="64"/>
  <c r="K6" i="64" s="1"/>
  <c r="L68" i="61"/>
  <c r="L42" i="61"/>
  <c r="L70" i="61"/>
  <c r="K61" i="61"/>
  <c r="L61" i="61" s="1"/>
  <c r="L62" i="61"/>
  <c r="L103" i="61"/>
  <c r="K102" i="61"/>
  <c r="L102" i="61" s="1"/>
  <c r="E6" i="61"/>
  <c r="F15" i="63"/>
  <c r="E7" i="63"/>
  <c r="F11" i="63"/>
  <c r="F12" i="63"/>
  <c r="L21" i="64"/>
  <c r="E6" i="54"/>
  <c r="F20" i="54"/>
  <c r="E19" i="54"/>
  <c r="F19" i="54" s="1"/>
  <c r="L75" i="61"/>
  <c r="L60" i="63"/>
  <c r="L55" i="63"/>
  <c r="L41" i="63"/>
  <c r="L34" i="63"/>
  <c r="L33" i="63"/>
  <c r="L27" i="63"/>
  <c r="L15" i="63"/>
  <c r="L9" i="63"/>
  <c r="L10" i="63"/>
  <c r="L11" i="63"/>
  <c r="L12" i="63"/>
  <c r="L13" i="63"/>
  <c r="L14" i="63"/>
  <c r="L17" i="63"/>
  <c r="L23" i="63"/>
  <c r="L24" i="63"/>
  <c r="L25" i="63"/>
  <c r="L26" i="63"/>
  <c r="L28" i="63"/>
  <c r="L29" i="63"/>
  <c r="L30" i="63"/>
  <c r="L31" i="63"/>
  <c r="L32" i="63"/>
  <c r="L35" i="63"/>
  <c r="L36" i="63"/>
  <c r="L37" i="63"/>
  <c r="L38" i="63"/>
  <c r="L39" i="63"/>
  <c r="L42" i="63"/>
  <c r="L43" i="63"/>
  <c r="L44" i="63"/>
  <c r="L45" i="63"/>
  <c r="L46" i="63"/>
  <c r="L47" i="63"/>
  <c r="L50" i="63"/>
  <c r="L51" i="63"/>
  <c r="L52" i="63"/>
  <c r="L53" i="63"/>
  <c r="L56" i="63"/>
  <c r="L62" i="63"/>
  <c r="L63" i="63"/>
  <c r="L65" i="63"/>
  <c r="L70" i="63"/>
  <c r="K6" i="61" l="1"/>
  <c r="L61" i="63"/>
  <c r="L54" i="63"/>
  <c r="L40" i="63"/>
  <c r="L16" i="63"/>
  <c r="L8" i="63" l="1"/>
  <c r="F10" i="62" l="1"/>
  <c r="F11" i="62"/>
  <c r="F12" i="62"/>
  <c r="F13" i="62"/>
  <c r="F14" i="62"/>
  <c r="F14" i="57"/>
  <c r="F15" i="57"/>
  <c r="F16" i="57"/>
  <c r="L48" i="63" l="1"/>
  <c r="L49" i="63"/>
  <c r="L21" i="63"/>
  <c r="L22" i="63"/>
  <c r="L7" i="63"/>
  <c r="L48" i="62" l="1"/>
  <c r="L21" i="61"/>
  <c r="L24" i="64"/>
  <c r="L12" i="64"/>
  <c r="L46" i="62" l="1"/>
  <c r="L47" i="62"/>
  <c r="L19" i="54" l="1"/>
  <c r="F10" i="63" l="1"/>
  <c r="L32" i="64"/>
  <c r="L30" i="64"/>
  <c r="L29" i="64"/>
  <c r="L23" i="64"/>
  <c r="L22" i="64"/>
  <c r="L20" i="64"/>
  <c r="L18" i="64"/>
  <c r="L17" i="64"/>
  <c r="L16" i="64"/>
  <c r="L14" i="64"/>
  <c r="L13" i="64"/>
  <c r="L11" i="64"/>
  <c r="L10" i="64"/>
  <c r="L9" i="64"/>
  <c r="F9" i="64"/>
  <c r="L8" i="64" l="1"/>
  <c r="F8" i="64"/>
  <c r="L19" i="64"/>
  <c r="F8" i="63"/>
  <c r="F7" i="64"/>
  <c r="F9" i="63"/>
  <c r="F6" i="64"/>
  <c r="F7" i="63" l="1"/>
  <c r="L7" i="64"/>
  <c r="L6" i="64"/>
  <c r="L9" i="62" l="1"/>
  <c r="L10" i="62"/>
  <c r="L11" i="62"/>
  <c r="L12" i="62"/>
  <c r="L22" i="62"/>
  <c r="L24" i="62"/>
  <c r="L25" i="62"/>
  <c r="L26" i="62"/>
  <c r="L28" i="62"/>
  <c r="L29" i="62"/>
  <c r="L31" i="62"/>
  <c r="L32" i="62"/>
  <c r="L36" i="62"/>
  <c r="L20" i="54" l="1"/>
  <c r="L22" i="54"/>
  <c r="L44" i="62" l="1"/>
  <c r="L38" i="62"/>
  <c r="L35" i="62"/>
  <c r="L30" i="62"/>
  <c r="L20" i="62"/>
  <c r="L27" i="62"/>
  <c r="F9" i="62" l="1"/>
  <c r="L43" i="62"/>
  <c r="L107" i="61" l="1"/>
  <c r="L108" i="61"/>
  <c r="L48" i="61"/>
  <c r="L49" i="61"/>
  <c r="L50" i="61"/>
  <c r="L53" i="61"/>
  <c r="L55" i="61"/>
  <c r="L56" i="61"/>
  <c r="L57" i="61"/>
  <c r="L58" i="61"/>
  <c r="L60" i="61"/>
  <c r="L9" i="61"/>
  <c r="L10" i="61"/>
  <c r="L11" i="61"/>
  <c r="L12" i="61"/>
  <c r="L13" i="61"/>
  <c r="L14" i="61"/>
  <c r="L16" i="61"/>
  <c r="L19" i="61"/>
  <c r="L20" i="61"/>
  <c r="L29" i="61"/>
  <c r="L31" i="61"/>
  <c r="L32" i="61"/>
  <c r="L35" i="61"/>
  <c r="L38" i="61"/>
  <c r="L41" i="61"/>
  <c r="F9" i="54" l="1"/>
  <c r="F10" i="54"/>
  <c r="F13" i="54"/>
  <c r="F14" i="54"/>
  <c r="F17" i="54"/>
  <c r="F18" i="54"/>
  <c r="L6" i="57"/>
  <c r="L9" i="54"/>
  <c r="L10" i="54"/>
  <c r="L11" i="54"/>
  <c r="L12" i="54"/>
  <c r="L13" i="54"/>
  <c r="L14" i="54"/>
  <c r="L16" i="54"/>
  <c r="L17" i="54"/>
  <c r="L18" i="54"/>
  <c r="L23" i="54"/>
  <c r="L24" i="54"/>
  <c r="L25" i="54"/>
  <c r="L28" i="54"/>
  <c r="L31" i="54"/>
  <c r="L32" i="54"/>
  <c r="L33" i="54"/>
  <c r="L48" i="54"/>
  <c r="L55" i="54"/>
  <c r="L60" i="54"/>
  <c r="L36" i="54"/>
  <c r="F9" i="57"/>
  <c r="F10" i="57"/>
  <c r="F11" i="57"/>
  <c r="F12" i="57"/>
  <c r="F16" i="54"/>
  <c r="F12" i="54" l="1"/>
  <c r="L40" i="61"/>
  <c r="F15" i="54"/>
  <c r="L106" i="61" l="1"/>
  <c r="L54" i="61" l="1"/>
  <c r="L34" i="61"/>
  <c r="L59" i="61"/>
  <c r="L8" i="61"/>
  <c r="L37" i="61"/>
  <c r="L33" i="61"/>
  <c r="L105" i="61"/>
  <c r="L37" i="62"/>
  <c r="L13" i="62"/>
  <c r="L8" i="62"/>
  <c r="L52" i="61"/>
  <c r="L18" i="61"/>
  <c r="L15" i="61"/>
  <c r="L19" i="62" l="1"/>
  <c r="L27" i="61"/>
  <c r="L28" i="61"/>
  <c r="L39" i="61"/>
  <c r="L26" i="61"/>
  <c r="L25" i="61"/>
  <c r="L36" i="61"/>
  <c r="L47" i="61"/>
  <c r="L46" i="61"/>
  <c r="L7" i="61"/>
  <c r="L51" i="61"/>
  <c r="L7" i="62" l="1"/>
  <c r="L6" i="62"/>
  <c r="L54" i="54"/>
  <c r="L15" i="54"/>
  <c r="F11" i="54"/>
  <c r="F8" i="54" l="1"/>
  <c r="L47" i="54"/>
  <c r="L8" i="54"/>
  <c r="L30" i="54"/>
  <c r="L44" i="54"/>
  <c r="L26" i="54"/>
  <c r="L27" i="54"/>
  <c r="L38" i="54"/>
  <c r="L37" i="54"/>
  <c r="L59" i="54"/>
  <c r="L34" i="54"/>
  <c r="L35" i="54"/>
  <c r="F10" i="61"/>
  <c r="F7" i="54" l="1"/>
  <c r="L29" i="54"/>
  <c r="L7" i="54"/>
  <c r="F13" i="57"/>
  <c r="F8" i="57"/>
  <c r="F6" i="62"/>
  <c r="F8" i="62"/>
  <c r="F7" i="62"/>
  <c r="F14" i="61"/>
  <c r="F13" i="61"/>
  <c r="F12" i="61"/>
  <c r="F11" i="61"/>
  <c r="F9" i="61"/>
  <c r="F8" i="61"/>
  <c r="F7" i="61"/>
  <c r="L6" i="61"/>
  <c r="F6" i="61"/>
  <c r="F6" i="57" l="1"/>
  <c r="F7" i="57"/>
  <c r="L6" i="54" l="1"/>
  <c r="F6" i="54" l="1"/>
</calcChain>
</file>

<file path=xl/sharedStrings.xml><?xml version="1.0" encoding="utf-8"?>
<sst xmlns="http://schemas.openxmlformats.org/spreadsheetml/2006/main" count="507" uniqueCount="303">
  <si>
    <t>관</t>
  </si>
  <si>
    <t>항</t>
  </si>
  <si>
    <t>목</t>
  </si>
  <si>
    <t>자산취득비</t>
    <phoneticPr fontId="3" type="noConversion"/>
  </si>
  <si>
    <t>여비</t>
    <phoneticPr fontId="3" type="noConversion"/>
  </si>
  <si>
    <t>공공요금</t>
    <phoneticPr fontId="3" type="noConversion"/>
  </si>
  <si>
    <t>기타후생경비</t>
    <phoneticPr fontId="3" type="noConversion"/>
  </si>
  <si>
    <t>기관운영비</t>
    <phoneticPr fontId="3" type="noConversion"/>
  </si>
  <si>
    <t>전년도이월금</t>
    <phoneticPr fontId="3" type="noConversion"/>
  </si>
  <si>
    <t>이월금</t>
    <phoneticPr fontId="3" type="noConversion"/>
  </si>
  <si>
    <t>전입금</t>
    <phoneticPr fontId="3" type="noConversion"/>
  </si>
  <si>
    <t>사회보험부담비용</t>
    <phoneticPr fontId="3" type="noConversion"/>
  </si>
  <si>
    <t>외부지원금</t>
    <phoneticPr fontId="3" type="noConversion"/>
  </si>
  <si>
    <t>급여</t>
    <phoneticPr fontId="3" type="noConversion"/>
  </si>
  <si>
    <t>보조금수입</t>
    <phoneticPr fontId="3" type="noConversion"/>
  </si>
  <si>
    <t>인건비</t>
    <phoneticPr fontId="3" type="noConversion"/>
  </si>
  <si>
    <t>총계</t>
    <phoneticPr fontId="3" type="noConversion"/>
  </si>
  <si>
    <t>증감(B-A)</t>
    <phoneticPr fontId="3" type="noConversion"/>
  </si>
  <si>
    <t>홍보비</t>
    <phoneticPr fontId="3" type="noConversion"/>
  </si>
  <si>
    <t>종사자워크숍</t>
    <phoneticPr fontId="3" type="noConversion"/>
  </si>
  <si>
    <t>잡지출</t>
    <phoneticPr fontId="3" type="noConversion"/>
  </si>
  <si>
    <t>교육비</t>
    <phoneticPr fontId="3" type="noConversion"/>
  </si>
  <si>
    <t>보조금</t>
    <phoneticPr fontId="3" type="noConversion"/>
  </si>
  <si>
    <t>(단위 : 원)</t>
    <phoneticPr fontId="3" type="noConversion"/>
  </si>
  <si>
    <t>부서명 :아이돌봄지원사업</t>
    <phoneticPr fontId="3" type="noConversion"/>
  </si>
  <si>
    <t>부서명 : 영등포구건강가정지원센터</t>
    <phoneticPr fontId="3" type="noConversion"/>
  </si>
  <si>
    <t>추가수당</t>
    <phoneticPr fontId="3" type="noConversion"/>
  </si>
  <si>
    <t>행정부대경비</t>
    <phoneticPr fontId="3" type="noConversion"/>
  </si>
  <si>
    <t>교육비</t>
    <phoneticPr fontId="3" type="noConversion"/>
  </si>
  <si>
    <t>사업비</t>
    <phoneticPr fontId="3" type="noConversion"/>
  </si>
  <si>
    <t>돌보미지원</t>
    <phoneticPr fontId="3" type="noConversion"/>
  </si>
  <si>
    <t>현장실습</t>
    <phoneticPr fontId="3" type="noConversion"/>
  </si>
  <si>
    <t>보험료</t>
    <phoneticPr fontId="3" type="noConversion"/>
  </si>
  <si>
    <t>4대보험료</t>
    <phoneticPr fontId="3" type="noConversion"/>
  </si>
  <si>
    <t>보험료</t>
    <phoneticPr fontId="3" type="noConversion"/>
  </si>
  <si>
    <t>아이돌봄_서울시추가지원</t>
    <phoneticPr fontId="3" type="noConversion"/>
  </si>
  <si>
    <t>잡수입</t>
    <phoneticPr fontId="3" type="noConversion"/>
  </si>
  <si>
    <t>사업수입</t>
    <phoneticPr fontId="3" type="noConversion"/>
  </si>
  <si>
    <t>퇴직적립금</t>
    <phoneticPr fontId="3" type="noConversion"/>
  </si>
  <si>
    <t>수용비 및 수수료</t>
    <phoneticPr fontId="3" type="noConversion"/>
  </si>
  <si>
    <t>공공요금</t>
    <phoneticPr fontId="3" type="noConversion"/>
  </si>
  <si>
    <t>기타운영비</t>
    <phoneticPr fontId="3" type="noConversion"/>
  </si>
  <si>
    <t>3팀사업</t>
    <phoneticPr fontId="3" type="noConversion"/>
  </si>
  <si>
    <t>홍보사업비</t>
    <phoneticPr fontId="3" type="noConversion"/>
  </si>
  <si>
    <t>예비비</t>
    <phoneticPr fontId="3" type="noConversion"/>
  </si>
  <si>
    <t>잡지출</t>
    <phoneticPr fontId="3" type="noConversion"/>
  </si>
  <si>
    <t>서울가족학교</t>
    <phoneticPr fontId="3" type="noConversion"/>
  </si>
  <si>
    <t>서울가족학교인건비</t>
    <phoneticPr fontId="3" type="noConversion"/>
  </si>
  <si>
    <t>강사비</t>
    <phoneticPr fontId="3" type="noConversion"/>
  </si>
  <si>
    <t>센터추가사업</t>
    <phoneticPr fontId="3" type="noConversion"/>
  </si>
  <si>
    <t>인건비</t>
    <phoneticPr fontId="3" type="noConversion"/>
  </si>
  <si>
    <t>운영비</t>
    <phoneticPr fontId="3" type="noConversion"/>
  </si>
  <si>
    <t>다문화자녀성장지원사업</t>
    <phoneticPr fontId="3" type="noConversion"/>
  </si>
  <si>
    <t>공동육아나눔터</t>
    <phoneticPr fontId="3" type="noConversion"/>
  </si>
  <si>
    <t>일반운영비</t>
    <phoneticPr fontId="3" type="noConversion"/>
  </si>
  <si>
    <t>보험료</t>
    <phoneticPr fontId="3" type="noConversion"/>
  </si>
  <si>
    <t>사업비</t>
    <phoneticPr fontId="3" type="noConversion"/>
  </si>
  <si>
    <t>사업비</t>
    <phoneticPr fontId="3" type="noConversion"/>
  </si>
  <si>
    <t>방문사업비</t>
    <phoneticPr fontId="3" type="noConversion"/>
  </si>
  <si>
    <t>□ 2013년 예산</t>
    <phoneticPr fontId="3" type="noConversion"/>
  </si>
  <si>
    <t>(단위 : 원)</t>
    <phoneticPr fontId="3" type="noConversion"/>
  </si>
  <si>
    <t>증감(B-A)</t>
    <phoneticPr fontId="3" type="noConversion"/>
  </si>
  <si>
    <t>총계</t>
    <phoneticPr fontId="3" type="noConversion"/>
  </si>
  <si>
    <t>보조금수입</t>
    <phoneticPr fontId="3" type="noConversion"/>
  </si>
  <si>
    <t>인건비</t>
    <phoneticPr fontId="3" type="noConversion"/>
  </si>
  <si>
    <t>보조금</t>
    <phoneticPr fontId="3" type="noConversion"/>
  </si>
  <si>
    <t>급여</t>
    <phoneticPr fontId="3" type="noConversion"/>
  </si>
  <si>
    <t>부서명 : 영등포구다문화가족지원센터(특성화사업)</t>
    <phoneticPr fontId="3" type="noConversion"/>
  </si>
  <si>
    <t>외부지원금</t>
    <phoneticPr fontId="3" type="noConversion"/>
  </si>
  <si>
    <t>사회보험부담비용</t>
    <phoneticPr fontId="3" type="noConversion"/>
  </si>
  <si>
    <t>전입금</t>
    <phoneticPr fontId="3" type="noConversion"/>
  </si>
  <si>
    <t>퇴직적립금</t>
    <phoneticPr fontId="3" type="noConversion"/>
  </si>
  <si>
    <t>기타후생경비</t>
    <phoneticPr fontId="3" type="noConversion"/>
  </si>
  <si>
    <t>사회복지수당</t>
    <phoneticPr fontId="3" type="noConversion"/>
  </si>
  <si>
    <t>전입금후원금</t>
    <phoneticPr fontId="3" type="noConversion"/>
  </si>
  <si>
    <t>후원금</t>
    <phoneticPr fontId="3" type="noConversion"/>
  </si>
  <si>
    <t>자산취득비</t>
    <phoneticPr fontId="3" type="noConversion"/>
  </si>
  <si>
    <t>사업1팀</t>
    <phoneticPr fontId="3" type="noConversion"/>
  </si>
  <si>
    <t>사업2팀</t>
    <phoneticPr fontId="3" type="noConversion"/>
  </si>
  <si>
    <t>사업3팀</t>
    <phoneticPr fontId="3" type="noConversion"/>
  </si>
  <si>
    <t>사무비</t>
    <phoneticPr fontId="3" type="noConversion"/>
  </si>
  <si>
    <t>운영비</t>
    <phoneticPr fontId="3" type="noConversion"/>
  </si>
  <si>
    <t>회의비</t>
    <phoneticPr fontId="3" type="noConversion"/>
  </si>
  <si>
    <t>운영비</t>
    <phoneticPr fontId="3" type="noConversion"/>
  </si>
  <si>
    <t>지정후원금</t>
    <phoneticPr fontId="3" type="noConversion"/>
  </si>
  <si>
    <t>비지정후원금</t>
    <phoneticPr fontId="3" type="noConversion"/>
  </si>
  <si>
    <t>복지포인트</t>
    <phoneticPr fontId="3" type="noConversion"/>
  </si>
  <si>
    <t>전입금(후원금)</t>
    <phoneticPr fontId="3" type="noConversion"/>
  </si>
  <si>
    <t>복지포인트</t>
    <phoneticPr fontId="3" type="noConversion"/>
  </si>
  <si>
    <t>기타수입</t>
    <phoneticPr fontId="3" type="noConversion"/>
  </si>
  <si>
    <t>상담특화</t>
    <phoneticPr fontId="3" type="noConversion"/>
  </si>
  <si>
    <t>부부가족상담</t>
    <phoneticPr fontId="3" type="noConversion"/>
  </si>
  <si>
    <t>업무추진비</t>
    <phoneticPr fontId="3" type="noConversion"/>
  </si>
  <si>
    <t>사무비</t>
    <phoneticPr fontId="3" type="noConversion"/>
  </si>
  <si>
    <t>퇴직적립금</t>
    <phoneticPr fontId="3" type="noConversion"/>
  </si>
  <si>
    <t>카드수수료</t>
    <phoneticPr fontId="3" type="noConversion"/>
  </si>
  <si>
    <t>시설비</t>
    <phoneticPr fontId="3" type="noConversion"/>
  </si>
  <si>
    <t>드림투게더</t>
    <phoneticPr fontId="3" type="noConversion"/>
  </si>
  <si>
    <t>한국어교육</t>
    <phoneticPr fontId="3" type="noConversion"/>
  </si>
  <si>
    <t>다문화취업을 잡자</t>
    <phoneticPr fontId="3" type="noConversion"/>
  </si>
  <si>
    <t>예비비</t>
    <phoneticPr fontId="3" type="noConversion"/>
  </si>
  <si>
    <t>재산조성비</t>
    <phoneticPr fontId="3" type="noConversion"/>
  </si>
  <si>
    <t>사업비</t>
    <phoneticPr fontId="3" type="noConversion"/>
  </si>
  <si>
    <t>외부지원사업</t>
    <phoneticPr fontId="3" type="noConversion"/>
  </si>
  <si>
    <t>직책보조비</t>
    <phoneticPr fontId="3" type="noConversion"/>
  </si>
  <si>
    <t>보조금</t>
    <phoneticPr fontId="3" type="noConversion"/>
  </si>
  <si>
    <t>□ 2013년 예산</t>
    <phoneticPr fontId="3" type="noConversion"/>
  </si>
  <si>
    <t>(단위 : 원)</t>
    <phoneticPr fontId="3" type="noConversion"/>
  </si>
  <si>
    <t>(단위 : 원)</t>
    <phoneticPr fontId="3" type="noConversion"/>
  </si>
  <si>
    <t>증감(B-A)</t>
    <phoneticPr fontId="3" type="noConversion"/>
  </si>
  <si>
    <t>증감(B-A)</t>
    <phoneticPr fontId="3" type="noConversion"/>
  </si>
  <si>
    <t>총계</t>
    <phoneticPr fontId="3" type="noConversion"/>
  </si>
  <si>
    <t>총계</t>
    <phoneticPr fontId="3" type="noConversion"/>
  </si>
  <si>
    <t>보조금수입</t>
    <phoneticPr fontId="3" type="noConversion"/>
  </si>
  <si>
    <t>보조금수입</t>
    <phoneticPr fontId="3" type="noConversion"/>
  </si>
  <si>
    <t>인건비</t>
    <phoneticPr fontId="3" type="noConversion"/>
  </si>
  <si>
    <t>보조금</t>
    <phoneticPr fontId="3" type="noConversion"/>
  </si>
  <si>
    <t>급여</t>
    <phoneticPr fontId="3" type="noConversion"/>
  </si>
  <si>
    <t>급여</t>
    <phoneticPr fontId="3" type="noConversion"/>
  </si>
  <si>
    <t>사회보험</t>
    <phoneticPr fontId="3" type="noConversion"/>
  </si>
  <si>
    <t>사회보험</t>
    <phoneticPr fontId="3" type="noConversion"/>
  </si>
  <si>
    <t>퇴직금</t>
    <phoneticPr fontId="3" type="noConversion"/>
  </si>
  <si>
    <t>관리운영비</t>
    <phoneticPr fontId="3" type="noConversion"/>
  </si>
  <si>
    <t>운영비</t>
    <phoneticPr fontId="3" type="noConversion"/>
  </si>
  <si>
    <t>운영비</t>
    <phoneticPr fontId="3" type="noConversion"/>
  </si>
  <si>
    <t>기타운영비</t>
    <phoneticPr fontId="3" type="noConversion"/>
  </si>
  <si>
    <t>홍보비</t>
    <phoneticPr fontId="3" type="noConversion"/>
  </si>
  <si>
    <t>사업비</t>
    <phoneticPr fontId="3" type="noConversion"/>
  </si>
  <si>
    <t>사업비</t>
    <phoneticPr fontId="3" type="noConversion"/>
  </si>
  <si>
    <t>취업박람회</t>
    <phoneticPr fontId="3" type="noConversion"/>
  </si>
  <si>
    <t>취업성공사례발표</t>
    <phoneticPr fontId="3" type="noConversion"/>
  </si>
  <si>
    <t>취업멘토-멘티</t>
    <phoneticPr fontId="3" type="noConversion"/>
  </si>
  <si>
    <t>유관기관 회의</t>
    <phoneticPr fontId="3" type="noConversion"/>
  </si>
  <si>
    <t>취업데이터베이스 구축</t>
    <phoneticPr fontId="3" type="noConversion"/>
  </si>
  <si>
    <t>월간취업정보웹진</t>
    <phoneticPr fontId="3" type="noConversion"/>
  </si>
  <si>
    <t>부서명 : 영등포구다문화가족지원센터(서울시거점센터)</t>
    <phoneticPr fontId="3" type="noConversion"/>
  </si>
  <si>
    <t>후원금수입</t>
    <phoneticPr fontId="3" type="noConversion"/>
  </si>
  <si>
    <t>지정후원금</t>
    <phoneticPr fontId="3" type="noConversion"/>
  </si>
  <si>
    <t>복지포인트</t>
    <phoneticPr fontId="3" type="noConversion"/>
  </si>
  <si>
    <t>수용비및수수료</t>
    <phoneticPr fontId="3" type="noConversion"/>
  </si>
  <si>
    <t>직원교육비</t>
    <phoneticPr fontId="3" type="noConversion"/>
  </si>
  <si>
    <t>네트워크구축</t>
    <phoneticPr fontId="3" type="noConversion"/>
  </si>
  <si>
    <t>종사자교육</t>
    <phoneticPr fontId="3" type="noConversion"/>
  </si>
  <si>
    <t>다과비</t>
    <phoneticPr fontId="3" type="noConversion"/>
  </si>
  <si>
    <t>네트워크구축사업 인건비</t>
    <phoneticPr fontId="3" type="noConversion"/>
  </si>
  <si>
    <t>네트워크 구축사업 운영비</t>
    <phoneticPr fontId="3" type="noConversion"/>
  </si>
  <si>
    <t>직원교육 및 연수</t>
    <phoneticPr fontId="3" type="noConversion"/>
  </si>
  <si>
    <t>네트워크 구축사업 사업비</t>
    <phoneticPr fontId="3" type="noConversion"/>
  </si>
  <si>
    <t>홈페이지 구축 및 보수</t>
    <phoneticPr fontId="3" type="noConversion"/>
  </si>
  <si>
    <t>운영위원회</t>
    <phoneticPr fontId="3" type="noConversion"/>
  </si>
  <si>
    <t>회원관리</t>
    <phoneticPr fontId="3" type="noConversion"/>
  </si>
  <si>
    <t>직무지식평가</t>
    <phoneticPr fontId="3" type="noConversion"/>
  </si>
  <si>
    <t>FC축구교실</t>
    <phoneticPr fontId="3" type="noConversion"/>
  </si>
  <si>
    <t>종사자워크샵</t>
    <phoneticPr fontId="3" type="noConversion"/>
  </si>
  <si>
    <t>식사비</t>
    <phoneticPr fontId="3" type="noConversion"/>
  </si>
  <si>
    <t>재산조성비</t>
    <phoneticPr fontId="3" type="noConversion"/>
  </si>
  <si>
    <t>시설비</t>
    <phoneticPr fontId="3" type="noConversion"/>
  </si>
  <si>
    <t>집단상담</t>
    <phoneticPr fontId="3" type="noConversion"/>
  </si>
  <si>
    <t>부서명 : 영등포구다문화가족지원센터</t>
    <phoneticPr fontId="3" type="noConversion"/>
  </si>
  <si>
    <t>잡수입</t>
    <phoneticPr fontId="3" type="noConversion"/>
  </si>
  <si>
    <t>수용비 및 수수료</t>
    <phoneticPr fontId="3" type="noConversion"/>
  </si>
  <si>
    <t>여비</t>
    <phoneticPr fontId="3" type="noConversion"/>
  </si>
  <si>
    <t>기타운영비(교육비및연수)</t>
    <phoneticPr fontId="3" type="noConversion"/>
  </si>
  <si>
    <t>이월금</t>
    <phoneticPr fontId="3" type="noConversion"/>
  </si>
  <si>
    <t>이월금</t>
    <phoneticPr fontId="3" type="noConversion"/>
  </si>
  <si>
    <t>복지포인트</t>
    <phoneticPr fontId="3" type="noConversion"/>
  </si>
  <si>
    <t>전문취업교육</t>
    <phoneticPr fontId="3" type="noConversion"/>
  </si>
  <si>
    <t>종사자수당</t>
    <phoneticPr fontId="3" type="noConversion"/>
  </si>
  <si>
    <t>써포터즈</t>
    <phoneticPr fontId="3" type="noConversion"/>
  </si>
  <si>
    <t>종사자수당</t>
    <phoneticPr fontId="3" type="noConversion"/>
  </si>
  <si>
    <t>종사자수당</t>
    <phoneticPr fontId="3" type="noConversion"/>
  </si>
  <si>
    <t>종사자수당</t>
    <phoneticPr fontId="3" type="noConversion"/>
  </si>
  <si>
    <t>서울시비지원사업</t>
    <phoneticPr fontId="3" type="noConversion"/>
  </si>
  <si>
    <t>잡지출</t>
    <phoneticPr fontId="3" type="noConversion"/>
  </si>
  <si>
    <t>잡지출</t>
    <phoneticPr fontId="3" type="noConversion"/>
  </si>
  <si>
    <t>회의 및 자문</t>
    <phoneticPr fontId="3" type="noConversion"/>
  </si>
  <si>
    <t>지도사보수교육</t>
    <phoneticPr fontId="3" type="noConversion"/>
  </si>
  <si>
    <t>지도사보수교육</t>
    <phoneticPr fontId="3" type="noConversion"/>
  </si>
  <si>
    <t>사례관리사업비</t>
    <phoneticPr fontId="3" type="noConversion"/>
  </si>
  <si>
    <t>언어발달재료비</t>
    <phoneticPr fontId="3" type="noConversion"/>
  </si>
  <si>
    <t>교재교구구입</t>
    <phoneticPr fontId="3" type="noConversion"/>
  </si>
  <si>
    <t>취약위기가족지원사업</t>
    <phoneticPr fontId="3" type="noConversion"/>
  </si>
  <si>
    <t>구인구직의날</t>
    <phoneticPr fontId="3" type="noConversion"/>
  </si>
  <si>
    <t>고용친화</t>
    <phoneticPr fontId="3" type="noConversion"/>
  </si>
  <si>
    <t>번역협동조합번역비</t>
    <phoneticPr fontId="3" type="noConversion"/>
  </si>
  <si>
    <t>제세공과금</t>
    <phoneticPr fontId="3" type="noConversion"/>
  </si>
  <si>
    <t xml:space="preserve">차량비 </t>
    <phoneticPr fontId="3" type="noConversion"/>
  </si>
  <si>
    <t>사업비</t>
    <phoneticPr fontId="3" type="noConversion"/>
  </si>
  <si>
    <t>강사비</t>
    <phoneticPr fontId="3" type="noConversion"/>
  </si>
  <si>
    <t>진행비</t>
    <phoneticPr fontId="3" type="noConversion"/>
  </si>
  <si>
    <t>업무추진비</t>
    <phoneticPr fontId="3" type="noConversion"/>
  </si>
  <si>
    <t>업무추진비</t>
    <phoneticPr fontId="3" type="noConversion"/>
  </si>
  <si>
    <t>전입금</t>
    <phoneticPr fontId="3" type="noConversion"/>
  </si>
  <si>
    <t>전입금</t>
    <phoneticPr fontId="3" type="noConversion"/>
  </si>
  <si>
    <t>돌보미명절수당</t>
    <phoneticPr fontId="3" type="noConversion"/>
  </si>
  <si>
    <t>관리수당</t>
    <phoneticPr fontId="3" type="noConversion"/>
  </si>
  <si>
    <t>관리수당</t>
    <phoneticPr fontId="3" type="noConversion"/>
  </si>
  <si>
    <t>사무비</t>
    <phoneticPr fontId="3" type="noConversion"/>
  </si>
  <si>
    <t>프로그램</t>
    <phoneticPr fontId="3" type="noConversion"/>
  </si>
  <si>
    <t>슈퍼비전</t>
    <phoneticPr fontId="3" type="noConversion"/>
  </si>
  <si>
    <t>배움지도사</t>
    <phoneticPr fontId="3" type="noConversion"/>
  </si>
  <si>
    <t>키움보듬이</t>
    <phoneticPr fontId="3" type="noConversion"/>
  </si>
  <si>
    <t>지지리더</t>
    <phoneticPr fontId="3" type="noConversion"/>
  </si>
  <si>
    <t>양성 및 보수교육</t>
    <phoneticPr fontId="3" type="noConversion"/>
  </si>
  <si>
    <t>교사연수</t>
    <phoneticPr fontId="3" type="noConversion"/>
  </si>
  <si>
    <t>가족캠프</t>
    <phoneticPr fontId="3" type="noConversion"/>
  </si>
  <si>
    <t>학급인식개선_학급교육</t>
    <phoneticPr fontId="3" type="noConversion"/>
  </si>
  <si>
    <t>학급인식개선_다문화축제</t>
    <phoneticPr fontId="3" type="noConversion"/>
  </si>
  <si>
    <t>운영비</t>
    <phoneticPr fontId="3" type="noConversion"/>
  </si>
  <si>
    <t>사업비</t>
    <phoneticPr fontId="3" type="noConversion"/>
  </si>
  <si>
    <t>수당</t>
    <phoneticPr fontId="3" type="noConversion"/>
  </si>
  <si>
    <t>운영비</t>
    <phoneticPr fontId="3" type="noConversion"/>
  </si>
  <si>
    <t>마이서울어플운영</t>
    <phoneticPr fontId="3" type="noConversion"/>
  </si>
  <si>
    <t>KSD나눔재단장학금지원사업</t>
    <phoneticPr fontId="3" type="noConversion"/>
  </si>
  <si>
    <t>KSD나눔재단장학금지원사업</t>
    <phoneticPr fontId="3" type="noConversion"/>
  </si>
  <si>
    <t>KSD나눔재단장학금지원사업</t>
    <phoneticPr fontId="3" type="noConversion"/>
  </si>
  <si>
    <t>수입사업</t>
    <phoneticPr fontId="3" type="noConversion"/>
  </si>
  <si>
    <t>상담사업비(수입)</t>
    <phoneticPr fontId="3" type="noConversion"/>
  </si>
  <si>
    <t>수입사업</t>
    <phoneticPr fontId="3" type="noConversion"/>
  </si>
  <si>
    <t>수입사업</t>
    <phoneticPr fontId="3" type="noConversion"/>
  </si>
  <si>
    <t>수입사업</t>
    <phoneticPr fontId="3" type="noConversion"/>
  </si>
  <si>
    <t>수입사업</t>
    <phoneticPr fontId="3" type="noConversion"/>
  </si>
  <si>
    <t>법정수당</t>
    <phoneticPr fontId="3" type="noConversion"/>
  </si>
  <si>
    <t>아동학대예방특별교육</t>
    <phoneticPr fontId="3" type="noConversion"/>
  </si>
  <si>
    <t>아이돌봄_카드대금</t>
    <phoneticPr fontId="3" type="noConversion"/>
  </si>
  <si>
    <t>부서명 : 다문화가족지원센터(서울시다문화가족취업중점기관)</t>
    <phoneticPr fontId="3" type="noConversion"/>
  </si>
  <si>
    <t>취업중점기관</t>
    <phoneticPr fontId="3" type="noConversion"/>
  </si>
  <si>
    <t>지정후원금</t>
    <phoneticPr fontId="3" type="noConversion"/>
  </si>
  <si>
    <t>비지정후원금</t>
    <phoneticPr fontId="3" type="noConversion"/>
  </si>
  <si>
    <t>여비</t>
    <phoneticPr fontId="3" type="noConversion"/>
  </si>
  <si>
    <t>1팀사업</t>
    <phoneticPr fontId="3" type="noConversion"/>
  </si>
  <si>
    <t>긴급지원</t>
    <phoneticPr fontId="3" type="noConversion"/>
  </si>
  <si>
    <t>1인가구지원사업</t>
    <phoneticPr fontId="3" type="noConversion"/>
  </si>
  <si>
    <t>인건비</t>
    <phoneticPr fontId="3" type="noConversion"/>
  </si>
  <si>
    <t>인건비</t>
    <phoneticPr fontId="3" type="noConversion"/>
  </si>
  <si>
    <t>운영비</t>
    <phoneticPr fontId="3" type="noConversion"/>
  </si>
  <si>
    <t>수용비 및 수수료</t>
    <phoneticPr fontId="3" type="noConversion"/>
  </si>
  <si>
    <t>공공요금</t>
    <phoneticPr fontId="3" type="noConversion"/>
  </si>
  <si>
    <t>기타운영비</t>
    <phoneticPr fontId="3" type="noConversion"/>
  </si>
  <si>
    <t>여비</t>
    <phoneticPr fontId="3" type="noConversion"/>
  </si>
  <si>
    <t>사업비</t>
    <phoneticPr fontId="3" type="noConversion"/>
  </si>
  <si>
    <t>1인가구관계개선</t>
    <phoneticPr fontId="3" type="noConversion"/>
  </si>
  <si>
    <t>1인가구일상생활</t>
    <phoneticPr fontId="3" type="noConversion"/>
  </si>
  <si>
    <t>1인가구사회적관계망</t>
    <phoneticPr fontId="3" type="noConversion"/>
  </si>
  <si>
    <t>홍보비</t>
    <phoneticPr fontId="3" type="noConversion"/>
  </si>
  <si>
    <t>기능보강비</t>
    <phoneticPr fontId="3" type="noConversion"/>
  </si>
  <si>
    <t>가족상담지원사업</t>
    <phoneticPr fontId="3" type="noConversion"/>
  </si>
  <si>
    <t>가족상담지원사업</t>
    <phoneticPr fontId="3" type="noConversion"/>
  </si>
  <si>
    <t>운영비</t>
    <phoneticPr fontId="3" type="noConversion"/>
  </si>
  <si>
    <t>상담사업</t>
    <phoneticPr fontId="3" type="noConversion"/>
  </si>
  <si>
    <t>건강한가족만들기행사</t>
    <phoneticPr fontId="3" type="noConversion"/>
  </si>
  <si>
    <t>건강한가족만들기행사</t>
    <phoneticPr fontId="3" type="noConversion"/>
  </si>
  <si>
    <t>신한은행위기가정지원사업</t>
    <phoneticPr fontId="3" type="noConversion"/>
  </si>
  <si>
    <t>신한은행위기가정지원사업</t>
    <phoneticPr fontId="3" type="noConversion"/>
  </si>
  <si>
    <t>학부모지원</t>
    <phoneticPr fontId="3" type="noConversion"/>
  </si>
  <si>
    <t>세계인의날행사</t>
    <phoneticPr fontId="3" type="noConversion"/>
  </si>
  <si>
    <t>세계인의날행사</t>
    <phoneticPr fontId="3" type="noConversion"/>
  </si>
  <si>
    <t>인식개선교육_누리업</t>
    <phoneticPr fontId="3" type="noConversion"/>
  </si>
  <si>
    <t>인식개신교육_누리업</t>
    <phoneticPr fontId="3" type="noConversion"/>
  </si>
  <si>
    <t>한국마사회_푸드테라피'함께한끼'</t>
    <phoneticPr fontId="3" type="noConversion"/>
  </si>
  <si>
    <t>한국마사회_푸드테라피'함께한끼'</t>
    <phoneticPr fontId="3" type="noConversion"/>
  </si>
  <si>
    <t>공공요금</t>
    <phoneticPr fontId="3" type="noConversion"/>
  </si>
  <si>
    <t>이중언어가족환경조성사업</t>
    <phoneticPr fontId="3" type="noConversion"/>
  </si>
  <si>
    <t>협동조합</t>
    <phoneticPr fontId="3" type="noConversion"/>
  </si>
  <si>
    <t>찾아가는취업교육</t>
    <phoneticPr fontId="3" type="noConversion"/>
  </si>
  <si>
    <t>취업지원담당자교육</t>
    <phoneticPr fontId="3" type="noConversion"/>
  </si>
  <si>
    <t>이력서컨설팅</t>
    <phoneticPr fontId="3" type="noConversion"/>
  </si>
  <si>
    <t>매뉴얼제작</t>
    <phoneticPr fontId="3" type="noConversion"/>
  </si>
  <si>
    <t>여비</t>
    <phoneticPr fontId="3" type="noConversion"/>
  </si>
  <si>
    <t>일반수용비</t>
    <phoneticPr fontId="3" type="noConversion"/>
  </si>
  <si>
    <t>공과금제세</t>
    <phoneticPr fontId="3" type="noConversion"/>
  </si>
  <si>
    <t>아이돌봄활동수당</t>
    <phoneticPr fontId="3" type="noConversion"/>
  </si>
  <si>
    <t>아이돌봄_예탁금</t>
    <phoneticPr fontId="3" type="noConversion"/>
  </si>
  <si>
    <t>돌보미퇴직금</t>
    <phoneticPr fontId="3" type="noConversion"/>
  </si>
  <si>
    <t>돌보미 명절수당</t>
    <phoneticPr fontId="3" type="noConversion"/>
  </si>
  <si>
    <t>종일제추가지원</t>
    <phoneticPr fontId="3" type="noConversion"/>
  </si>
  <si>
    <t>시간제추가지원</t>
    <phoneticPr fontId="3" type="noConversion"/>
  </si>
  <si>
    <t>예방접종비</t>
    <phoneticPr fontId="3" type="noConversion"/>
  </si>
  <si>
    <t>업무추진비</t>
    <phoneticPr fontId="3" type="noConversion"/>
  </si>
  <si>
    <t>안심홈세트지원사업</t>
    <phoneticPr fontId="3" type="noConversion"/>
  </si>
  <si>
    <t>안심홈세트지원사업</t>
    <phoneticPr fontId="3" type="noConversion"/>
  </si>
  <si>
    <t>물품구매</t>
    <phoneticPr fontId="3" type="noConversion"/>
  </si>
  <si>
    <t>외국인주민긴급생활비지원</t>
    <phoneticPr fontId="3" type="noConversion"/>
  </si>
  <si>
    <t>수당</t>
    <phoneticPr fontId="3" type="noConversion"/>
  </si>
  <si>
    <t>수당</t>
    <phoneticPr fontId="3" type="noConversion"/>
  </si>
  <si>
    <t>다문화센터종사자수당</t>
    <phoneticPr fontId="3" type="noConversion"/>
  </si>
  <si>
    <t>대관비</t>
    <phoneticPr fontId="3" type="noConversion"/>
  </si>
  <si>
    <t>기념품제작</t>
    <phoneticPr fontId="3" type="noConversion"/>
  </si>
  <si>
    <t>물품구입</t>
    <phoneticPr fontId="3" type="noConversion"/>
  </si>
  <si>
    <t>우편및문자발송</t>
    <phoneticPr fontId="3" type="noConversion"/>
  </si>
  <si>
    <t>예비비</t>
    <phoneticPr fontId="3" type="noConversion"/>
  </si>
  <si>
    <t>기타운영비</t>
    <phoneticPr fontId="3" type="noConversion"/>
  </si>
  <si>
    <t>2021년 영등포구건강가정다문화가족지원센터 예산</t>
    <phoneticPr fontId="3" type="noConversion"/>
  </si>
  <si>
    <t>□ 2021년 예산</t>
    <phoneticPr fontId="3" type="noConversion"/>
  </si>
  <si>
    <t>2020년 2차추경
예산 (A)</t>
    <phoneticPr fontId="3" type="noConversion"/>
  </si>
  <si>
    <t>2021년예산(안)
(B)</t>
    <phoneticPr fontId="3" type="noConversion"/>
  </si>
  <si>
    <t>2021년 영등포구건강가정다문화가족지원센터 예산</t>
    <phoneticPr fontId="3" type="noConversion"/>
  </si>
  <si>
    <t>2021년 예산</t>
    <phoneticPr fontId="3" type="noConversion"/>
  </si>
  <si>
    <t>2021년 예산</t>
    <phoneticPr fontId="3" type="noConversion"/>
  </si>
  <si>
    <t>□ 2021년 추경예산</t>
    <phoneticPr fontId="3" type="noConversion"/>
  </si>
  <si>
    <t>운영비</t>
    <phoneticPr fontId="3" type="noConversion"/>
  </si>
  <si>
    <t>2021년 영등포구건강가정다문화가족지원센터 예산</t>
    <phoneticPr fontId="3" type="noConversion"/>
  </si>
  <si>
    <t>□ 2021년 예산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</si>
</sst>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0_ "/>
    <numFmt numFmtId="179" formatCode="#,##0;&quot;△&quot;#,##0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2"/>
      <name val="바탕"/>
      <family val="1"/>
      <charset val="129"/>
    </font>
    <font>
      <sz val="12"/>
      <name val="바탕체"/>
      <family val="1"/>
      <charset val="129"/>
    </font>
    <font>
      <sz val="11"/>
      <name val="바탕체"/>
      <family val="1"/>
      <charset val="129"/>
    </font>
    <font>
      <b/>
      <sz val="12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바탕"/>
      <family val="1"/>
      <charset val="129"/>
    </font>
    <font>
      <sz val="10"/>
      <color indexed="8"/>
      <name val="굴림"/>
      <family val="3"/>
      <charset val="129"/>
    </font>
    <font>
      <b/>
      <sz val="16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color indexed="8"/>
      <name val="바탕체"/>
      <family val="1"/>
      <charset val="129"/>
    </font>
    <font>
      <sz val="8"/>
      <name val="바탕체"/>
      <family val="1"/>
      <charset val="129"/>
    </font>
    <font>
      <sz val="6"/>
      <name val="바탕체"/>
      <family val="1"/>
      <charset val="129"/>
    </font>
    <font>
      <b/>
      <sz val="10"/>
      <name val="바탕체"/>
      <family val="1"/>
      <charset val="129"/>
    </font>
    <font>
      <b/>
      <sz val="8"/>
      <name val="바탕체"/>
      <family val="1"/>
      <charset val="129"/>
    </font>
    <font>
      <sz val="10"/>
      <color theme="1"/>
      <name val="바탕체"/>
      <family val="1"/>
      <charset val="129"/>
    </font>
    <font>
      <b/>
      <sz val="10"/>
      <name val="바탕"/>
      <family val="1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9">
    <xf numFmtId="0" fontId="0" fillId="0" borderId="0" xfId="0"/>
    <xf numFmtId="0" fontId="7" fillId="0" borderId="0" xfId="12" applyFont="1">
      <alignment vertical="center"/>
    </xf>
    <xf numFmtId="0" fontId="6" fillId="0" borderId="0" xfId="12" applyFont="1">
      <alignment vertical="center"/>
    </xf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horizontal="left" vertical="center" shrinkToFit="1"/>
    </xf>
    <xf numFmtId="0" fontId="4" fillId="0" borderId="0" xfId="16" applyFont="1" applyAlignment="1">
      <alignment vertical="center"/>
    </xf>
    <xf numFmtId="0" fontId="4" fillId="0" borderId="1" xfId="16" applyFont="1" applyBorder="1" applyAlignment="1">
      <alignment horizontal="center" vertical="center" shrinkToFit="1"/>
    </xf>
    <xf numFmtId="0" fontId="2" fillId="0" borderId="0" xfId="16" applyAlignment="1">
      <alignment shrinkToFit="1"/>
    </xf>
    <xf numFmtId="41" fontId="4" fillId="0" borderId="1" xfId="1" applyFont="1" applyBorder="1" applyAlignment="1">
      <alignment vertical="center"/>
    </xf>
    <xf numFmtId="41" fontId="7" fillId="0" borderId="0" xfId="12" applyNumberFormat="1" applyFont="1">
      <alignment vertical="center"/>
    </xf>
    <xf numFmtId="41" fontId="4" fillId="0" borderId="0" xfId="1" applyFont="1" applyAlignment="1">
      <alignment vertical="center"/>
    </xf>
    <xf numFmtId="177" fontId="4" fillId="0" borderId="1" xfId="16" applyNumberFormat="1" applyFont="1" applyBorder="1" applyAlignment="1">
      <alignment horizontal="center" vertical="center" shrinkToFit="1"/>
    </xf>
    <xf numFmtId="176" fontId="4" fillId="0" borderId="1" xfId="16" applyNumberFormat="1" applyFont="1" applyBorder="1" applyAlignment="1">
      <alignment horizontal="center" vertical="center" shrinkToFit="1"/>
    </xf>
    <xf numFmtId="177" fontId="14" fillId="0" borderId="1" xfId="16" applyNumberFormat="1" applyFont="1" applyBorder="1" applyAlignment="1">
      <alignment horizontal="center" vertical="center" shrinkToFit="1"/>
    </xf>
    <xf numFmtId="176" fontId="14" fillId="0" borderId="1" xfId="16" applyNumberFormat="1" applyFont="1" applyBorder="1" applyAlignment="1">
      <alignment horizontal="center" vertical="center" shrinkToFit="1"/>
    </xf>
    <xf numFmtId="0" fontId="14" fillId="0" borderId="1" xfId="16" applyFont="1" applyBorder="1" applyAlignment="1">
      <alignment horizontal="center" vertical="center" shrinkToFit="1"/>
    </xf>
    <xf numFmtId="0" fontId="14" fillId="0" borderId="4" xfId="16" applyFont="1" applyBorder="1" applyAlignment="1">
      <alignment horizontal="center" vertical="center" shrinkToFit="1"/>
    </xf>
    <xf numFmtId="0" fontId="7" fillId="0" borderId="0" xfId="16" applyFont="1" applyAlignment="1">
      <alignment shrinkToFit="1"/>
    </xf>
    <xf numFmtId="0" fontId="14" fillId="0" borderId="1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0" xfId="16" applyFont="1" applyAlignment="1">
      <alignment vertical="center"/>
    </xf>
    <xf numFmtId="176" fontId="14" fillId="0" borderId="1" xfId="16" applyNumberFormat="1" applyFont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" xfId="0" applyNumberFormat="1" applyFont="1" applyBorder="1" applyAlignment="1">
      <alignment vertical="center" shrinkToFit="1"/>
    </xf>
    <xf numFmtId="0" fontId="15" fillId="0" borderId="1" xfId="0" applyNumberFormat="1" applyFont="1" applyBorder="1" applyAlignment="1">
      <alignment vertical="center" shrinkToFit="1"/>
    </xf>
    <xf numFmtId="41" fontId="14" fillId="0" borderId="1" xfId="1" applyFont="1" applyBorder="1" applyAlignment="1">
      <alignment vertical="center"/>
    </xf>
    <xf numFmtId="0" fontId="14" fillId="0" borderId="0" xfId="16" applyFont="1" applyAlignment="1">
      <alignment horizontal="center" vertical="center"/>
    </xf>
    <xf numFmtId="0" fontId="14" fillId="0" borderId="0" xfId="16" applyFont="1" applyAlignment="1">
      <alignment horizontal="left" vertical="center" shrinkToFit="1"/>
    </xf>
    <xf numFmtId="41" fontId="14" fillId="0" borderId="1" xfId="1" applyFont="1" applyBorder="1" applyAlignment="1">
      <alignment horizontal="right" vertical="center" shrinkToFit="1"/>
    </xf>
    <xf numFmtId="41" fontId="14" fillId="0" borderId="1" xfId="1" applyFont="1" applyBorder="1" applyAlignment="1">
      <alignment vertical="center" shrinkToFit="1"/>
    </xf>
    <xf numFmtId="179" fontId="14" fillId="0" borderId="0" xfId="16" applyNumberFormat="1" applyFont="1" applyAlignment="1">
      <alignment vertical="center"/>
    </xf>
    <xf numFmtId="0" fontId="14" fillId="0" borderId="1" xfId="1" applyNumberFormat="1" applyFont="1" applyBorder="1" applyAlignment="1">
      <alignment vertical="center" shrinkToFit="1"/>
    </xf>
    <xf numFmtId="0" fontId="13" fillId="0" borderId="5" xfId="16" applyFont="1" applyBorder="1" applyAlignment="1">
      <alignment horizontal="left" vertical="center"/>
    </xf>
    <xf numFmtId="176" fontId="14" fillId="0" borderId="4" xfId="16" applyNumberFormat="1" applyFont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 wrapText="1" shrinkToFit="1"/>
    </xf>
    <xf numFmtId="176" fontId="14" fillId="0" borderId="1" xfId="0" applyNumberFormat="1" applyFont="1" applyBorder="1" applyAlignment="1">
      <alignment vertical="center"/>
    </xf>
    <xf numFmtId="41" fontId="14" fillId="0" borderId="0" xfId="1" applyFont="1" applyAlignment="1">
      <alignment vertical="center"/>
    </xf>
    <xf numFmtId="0" fontId="14" fillId="0" borderId="1" xfId="16" applyFont="1" applyBorder="1" applyAlignment="1">
      <alignment vertical="center" shrinkToFit="1"/>
    </xf>
    <xf numFmtId="41" fontId="14" fillId="0" borderId="1" xfId="1" applyFont="1" applyBorder="1" applyAlignment="1">
      <alignment horizontal="right" vertical="center"/>
    </xf>
    <xf numFmtId="0" fontId="14" fillId="0" borderId="13" xfId="16" applyFont="1" applyBorder="1" applyAlignment="1">
      <alignment horizontal="left" vertical="center"/>
    </xf>
    <xf numFmtId="0" fontId="14" fillId="0" borderId="12" xfId="16" applyFont="1" applyBorder="1" applyAlignment="1">
      <alignment horizontal="left" vertical="center" shrinkToFit="1"/>
    </xf>
    <xf numFmtId="177" fontId="4" fillId="0" borderId="7" xfId="16" applyNumberFormat="1" applyFont="1" applyBorder="1" applyAlignment="1">
      <alignment horizontal="center" vertical="center" shrinkToFit="1"/>
    </xf>
    <xf numFmtId="176" fontId="4" fillId="0" borderId="7" xfId="16" applyNumberFormat="1" applyFont="1" applyBorder="1" applyAlignment="1">
      <alignment horizontal="center" vertical="center" shrinkToFit="1"/>
    </xf>
    <xf numFmtId="0" fontId="4" fillId="0" borderId="7" xfId="16" applyFont="1" applyBorder="1" applyAlignment="1">
      <alignment horizontal="center" vertical="center" shrinkToFit="1"/>
    </xf>
    <xf numFmtId="41" fontId="4" fillId="0" borderId="7" xfId="1" applyFont="1" applyBorder="1" applyAlignment="1">
      <alignment horizontal="center" vertical="center" shrinkToFit="1"/>
    </xf>
    <xf numFmtId="0" fontId="4" fillId="0" borderId="8" xfId="16" applyFont="1" applyBorder="1" applyAlignment="1">
      <alignment horizontal="center" vertical="center" shrinkToFit="1"/>
    </xf>
    <xf numFmtId="179" fontId="7" fillId="0" borderId="0" xfId="16" applyNumberFormat="1" applyFont="1" applyAlignment="1">
      <alignment shrinkToFit="1"/>
    </xf>
    <xf numFmtId="41" fontId="15" fillId="0" borderId="1" xfId="1" applyFont="1" applyBorder="1" applyAlignment="1">
      <alignment horizontal="right" vertical="center"/>
    </xf>
    <xf numFmtId="41" fontId="14" fillId="0" borderId="3" xfId="1" applyFont="1" applyBorder="1" applyAlignment="1">
      <alignment horizontal="right" vertical="center" shrinkToFit="1"/>
    </xf>
    <xf numFmtId="0" fontId="15" fillId="0" borderId="1" xfId="0" applyFont="1" applyBorder="1" applyAlignment="1">
      <alignment vertical="center" wrapText="1"/>
    </xf>
    <xf numFmtId="0" fontId="15" fillId="0" borderId="9" xfId="0" applyFont="1" applyBorder="1" applyAlignment="1">
      <alignment vertical="center" shrinkToFit="1"/>
    </xf>
    <xf numFmtId="0" fontId="14" fillId="0" borderId="1" xfId="12" applyFont="1" applyBorder="1">
      <alignment vertical="center"/>
    </xf>
    <xf numFmtId="0" fontId="14" fillId="0" borderId="1" xfId="16" applyFont="1" applyBorder="1" applyAlignment="1">
      <alignment shrinkToFit="1"/>
    </xf>
    <xf numFmtId="0" fontId="14" fillId="0" borderId="0" xfId="12" applyFont="1" applyBorder="1">
      <alignment vertical="center"/>
    </xf>
    <xf numFmtId="0" fontId="14" fillId="0" borderId="1" xfId="12" applyFont="1" applyBorder="1" applyAlignment="1">
      <alignment vertical="center" shrinkToFit="1"/>
    </xf>
    <xf numFmtId="41" fontId="14" fillId="0" borderId="12" xfId="1" applyFont="1" applyBorder="1" applyAlignment="1">
      <alignment horizontal="right" vertical="center" shrinkToFit="1"/>
    </xf>
    <xf numFmtId="0" fontId="14" fillId="0" borderId="0" xfId="16" applyFont="1" applyBorder="1" applyAlignment="1">
      <alignment horizontal="center" vertical="center"/>
    </xf>
    <xf numFmtId="0" fontId="14" fillId="0" borderId="0" xfId="16" applyFont="1" applyBorder="1" applyAlignment="1">
      <alignment horizontal="left" vertical="center" shrinkToFit="1"/>
    </xf>
    <xf numFmtId="0" fontId="14" fillId="0" borderId="0" xfId="16" applyFont="1" applyBorder="1" applyAlignment="1">
      <alignment vertical="center"/>
    </xf>
    <xf numFmtId="41" fontId="14" fillId="0" borderId="0" xfId="1" applyFont="1" applyBorder="1" applyAlignment="1">
      <alignment horizontal="right" vertical="center" shrinkToFit="1"/>
    </xf>
    <xf numFmtId="179" fontId="14" fillId="0" borderId="0" xfId="16" applyNumberFormat="1" applyFont="1" applyBorder="1" applyAlignment="1">
      <alignment horizontal="right" vertical="center" shrinkToFit="1"/>
    </xf>
    <xf numFmtId="0" fontId="14" fillId="0" borderId="12" xfId="16" applyFont="1" applyBorder="1" applyAlignment="1">
      <alignment vertical="center"/>
    </xf>
    <xf numFmtId="41" fontId="7" fillId="0" borderId="0" xfId="1" applyFont="1" applyAlignment="1">
      <alignment vertical="center"/>
    </xf>
    <xf numFmtId="41" fontId="7" fillId="0" borderId="0" xfId="1" applyFont="1" applyAlignment="1">
      <alignment shrinkToFit="1"/>
    </xf>
    <xf numFmtId="41" fontId="14" fillId="0" borderId="1" xfId="1" applyFont="1" applyFill="1" applyBorder="1" applyAlignment="1">
      <alignment vertical="center"/>
    </xf>
    <xf numFmtId="41" fontId="14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41" fontId="14" fillId="0" borderId="1" xfId="1" applyFont="1" applyFill="1" applyBorder="1" applyAlignment="1">
      <alignment horizontal="right" vertical="center" shrinkToFit="1"/>
    </xf>
    <xf numFmtId="0" fontId="4" fillId="0" borderId="12" xfId="16" applyFont="1" applyBorder="1" applyAlignment="1">
      <alignment horizontal="left" vertical="center" shrinkToFit="1"/>
    </xf>
    <xf numFmtId="0" fontId="4" fillId="0" borderId="12" xfId="16" applyFont="1" applyBorder="1" applyAlignment="1">
      <alignment vertical="center"/>
    </xf>
    <xf numFmtId="41" fontId="4" fillId="0" borderId="0" xfId="16" applyNumberFormat="1" applyFont="1" applyAlignment="1">
      <alignment vertical="center"/>
    </xf>
    <xf numFmtId="0" fontId="15" fillId="0" borderId="9" xfId="0" applyFont="1" applyBorder="1" applyAlignment="1">
      <alignment horizontal="left" vertical="center" wrapText="1"/>
    </xf>
    <xf numFmtId="0" fontId="14" fillId="0" borderId="9" xfId="16" applyFont="1" applyBorder="1" applyAlignment="1">
      <alignment horizontal="left" vertical="center" shrinkToFit="1"/>
    </xf>
    <xf numFmtId="0" fontId="14" fillId="0" borderId="1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4" fillId="0" borderId="9" xfId="16" applyFont="1" applyBorder="1" applyAlignment="1">
      <alignment horizontal="left" vertical="center"/>
    </xf>
    <xf numFmtId="0" fontId="14" fillId="0" borderId="9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14" xfId="16" applyFont="1" applyBorder="1" applyAlignment="1">
      <alignment horizontal="right" vertical="center"/>
    </xf>
    <xf numFmtId="0" fontId="14" fillId="0" borderId="16" xfId="16" applyFont="1" applyBorder="1" applyAlignment="1">
      <alignment horizontal="center" vertical="center"/>
    </xf>
    <xf numFmtId="0" fontId="14" fillId="0" borderId="17" xfId="16" applyFont="1" applyBorder="1" applyAlignment="1">
      <alignment horizontal="center" vertical="center"/>
    </xf>
    <xf numFmtId="0" fontId="14" fillId="0" borderId="17" xfId="16" applyFont="1" applyBorder="1" applyAlignment="1">
      <alignment horizontal="center" vertical="center" shrinkToFit="1"/>
    </xf>
    <xf numFmtId="0" fontId="14" fillId="0" borderId="18" xfId="16" applyFont="1" applyBorder="1" applyAlignment="1">
      <alignment horizontal="center" vertical="center" wrapText="1" shrinkToFit="1"/>
    </xf>
    <xf numFmtId="0" fontId="14" fillId="0" borderId="18" xfId="16" applyFont="1" applyBorder="1" applyAlignment="1">
      <alignment horizontal="center" vertical="center" shrinkToFit="1"/>
    </xf>
    <xf numFmtId="0" fontId="14" fillId="0" borderId="19" xfId="16" applyFont="1" applyBorder="1" applyAlignment="1">
      <alignment horizontal="center" vertical="center" shrinkToFit="1"/>
    </xf>
    <xf numFmtId="41" fontId="14" fillId="0" borderId="21" xfId="1" applyFont="1" applyBorder="1" applyAlignment="1">
      <alignment horizontal="right" vertical="center" shrinkToFit="1"/>
    </xf>
    <xf numFmtId="0" fontId="14" fillId="0" borderId="20" xfId="16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14" fillId="0" borderId="20" xfId="16" applyFont="1" applyBorder="1" applyAlignment="1">
      <alignment vertical="center"/>
    </xf>
    <xf numFmtId="0" fontId="14" fillId="0" borderId="22" xfId="16" applyFont="1" applyBorder="1" applyAlignment="1">
      <alignment vertical="center"/>
    </xf>
    <xf numFmtId="0" fontId="14" fillId="0" borderId="23" xfId="16" applyFont="1" applyBorder="1" applyAlignment="1">
      <alignment vertical="center" shrinkToFit="1"/>
    </xf>
    <xf numFmtId="41" fontId="14" fillId="0" borderId="24" xfId="1" applyFont="1" applyBorder="1" applyAlignment="1">
      <alignment horizontal="right" vertical="center" shrinkToFit="1"/>
    </xf>
    <xf numFmtId="41" fontId="14" fillId="0" borderId="25" xfId="1" applyFont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/>
    </xf>
    <xf numFmtId="0" fontId="13" fillId="0" borderId="5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7" fillId="0" borderId="1" xfId="16" applyFont="1" applyBorder="1" applyAlignment="1">
      <alignment horizontal="left" vertical="center" shrinkToFit="1"/>
    </xf>
    <xf numFmtId="41" fontId="7" fillId="0" borderId="1" xfId="1" applyFont="1" applyBorder="1" applyAlignment="1">
      <alignment vertical="center"/>
    </xf>
    <xf numFmtId="41" fontId="14" fillId="0" borderId="1" xfId="16" applyNumberFormat="1" applyFont="1" applyBorder="1" applyAlignment="1">
      <alignment vertical="center"/>
    </xf>
    <xf numFmtId="0" fontId="14" fillId="0" borderId="1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4" fillId="0" borderId="11" xfId="16" applyFont="1" applyBorder="1" applyAlignment="1">
      <alignment horizontal="left" vertical="center"/>
    </xf>
    <xf numFmtId="0" fontId="14" fillId="0" borderId="9" xfId="16" applyFont="1" applyBorder="1" applyAlignment="1">
      <alignment vertical="center" shrinkToFit="1"/>
    </xf>
    <xf numFmtId="0" fontId="14" fillId="0" borderId="11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0" fontId="16" fillId="0" borderId="1" xfId="16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41" fontId="14" fillId="0" borderId="22" xfId="1" applyFont="1" applyBorder="1" applyAlignment="1">
      <alignment vertical="center"/>
    </xf>
    <xf numFmtId="0" fontId="14" fillId="0" borderId="26" xfId="16" applyFont="1" applyBorder="1" applyAlignment="1">
      <alignment vertical="center"/>
    </xf>
    <xf numFmtId="0" fontId="7" fillId="0" borderId="28" xfId="12" applyFont="1" applyBorder="1">
      <alignment vertical="center"/>
    </xf>
    <xf numFmtId="41" fontId="14" fillId="0" borderId="22" xfId="1" applyFont="1" applyBorder="1" applyAlignment="1">
      <alignment horizontal="right" vertical="center" shrinkToFit="1"/>
    </xf>
    <xf numFmtId="176" fontId="14" fillId="0" borderId="20" xfId="0" applyNumberFormat="1" applyFont="1" applyBorder="1" applyAlignment="1">
      <alignment vertical="center"/>
    </xf>
    <xf numFmtId="176" fontId="14" fillId="0" borderId="20" xfId="16" applyNumberFormat="1" applyFont="1" applyBorder="1" applyAlignment="1">
      <alignment horizontal="right" vertical="center" shrinkToFit="1"/>
    </xf>
    <xf numFmtId="0" fontId="14" fillId="0" borderId="26" xfId="16" applyFont="1" applyBorder="1" applyAlignment="1">
      <alignment horizontal="left" vertical="center"/>
    </xf>
    <xf numFmtId="0" fontId="14" fillId="0" borderId="22" xfId="16" applyFont="1" applyBorder="1" applyAlignment="1">
      <alignment horizontal="left" vertical="center"/>
    </xf>
    <xf numFmtId="0" fontId="14" fillId="0" borderId="22" xfId="16" applyFont="1" applyBorder="1" applyAlignment="1">
      <alignment horizontal="left" vertical="center" shrinkToFit="1"/>
    </xf>
    <xf numFmtId="176" fontId="14" fillId="0" borderId="22" xfId="16" applyNumberFormat="1" applyFont="1" applyBorder="1" applyAlignment="1">
      <alignment horizontal="right" vertical="center" shrinkToFit="1"/>
    </xf>
    <xf numFmtId="41" fontId="14" fillId="0" borderId="22" xfId="1" applyFont="1" applyBorder="1" applyAlignment="1">
      <alignment vertical="center" shrinkToFit="1"/>
    </xf>
    <xf numFmtId="0" fontId="14" fillId="0" borderId="30" xfId="16" applyFont="1" applyBorder="1" applyAlignment="1">
      <alignment horizontal="left" vertical="center"/>
    </xf>
    <xf numFmtId="0" fontId="14" fillId="0" borderId="22" xfId="1" applyNumberFormat="1" applyFont="1" applyBorder="1" applyAlignment="1">
      <alignment vertical="center" shrinkToFit="1"/>
    </xf>
    <xf numFmtId="0" fontId="14" fillId="0" borderId="31" xfId="16" applyFont="1" applyBorder="1" applyAlignment="1">
      <alignment horizontal="left" vertical="center"/>
    </xf>
    <xf numFmtId="0" fontId="14" fillId="0" borderId="0" xfId="16" applyFont="1" applyBorder="1" applyAlignment="1">
      <alignment horizontal="left" vertical="center"/>
    </xf>
    <xf numFmtId="176" fontId="14" fillId="0" borderId="0" xfId="16" applyNumberFormat="1" applyFont="1" applyBorder="1" applyAlignment="1">
      <alignment horizontal="right" vertical="center" shrinkToFit="1"/>
    </xf>
    <xf numFmtId="0" fontId="7" fillId="0" borderId="0" xfId="12" applyFont="1" applyBorder="1">
      <alignment vertical="center"/>
    </xf>
    <xf numFmtId="0" fontId="7" fillId="0" borderId="20" xfId="16" applyFont="1" applyBorder="1" applyAlignment="1">
      <alignment shrinkToFit="1"/>
    </xf>
    <xf numFmtId="0" fontId="7" fillId="0" borderId="1" xfId="16" applyFont="1" applyBorder="1" applyAlignment="1">
      <alignment shrinkToFit="1"/>
    </xf>
    <xf numFmtId="0" fontId="14" fillId="0" borderId="0" xfId="0" applyFont="1" applyBorder="1" applyAlignment="1">
      <alignment horizontal="left" vertical="center"/>
    </xf>
    <xf numFmtId="0" fontId="6" fillId="0" borderId="0" xfId="14" applyFont="1" applyBorder="1">
      <alignment vertical="center"/>
    </xf>
    <xf numFmtId="0" fontId="6" fillId="0" borderId="0" xfId="17" applyFont="1" applyBorder="1" applyAlignment="1">
      <alignment horizontal="left" vertical="center"/>
    </xf>
    <xf numFmtId="176" fontId="6" fillId="0" borderId="0" xfId="17" applyNumberFormat="1" applyFont="1" applyBorder="1" applyAlignment="1">
      <alignment horizontal="left" vertical="center"/>
    </xf>
    <xf numFmtId="0" fontId="14" fillId="0" borderId="33" xfId="16" applyFont="1" applyBorder="1" applyAlignment="1">
      <alignment horizontal="left" vertical="center"/>
    </xf>
    <xf numFmtId="41" fontId="14" fillId="0" borderId="33" xfId="1" applyFont="1" applyBorder="1" applyAlignment="1">
      <alignment horizontal="right" vertical="center" shrinkToFit="1"/>
    </xf>
    <xf numFmtId="0" fontId="14" fillId="0" borderId="0" xfId="1" applyNumberFormat="1" applyFont="1" applyBorder="1" applyAlignment="1">
      <alignment vertical="center" shrinkToFit="1"/>
    </xf>
    <xf numFmtId="41" fontId="14" fillId="0" borderId="0" xfId="1" applyFont="1" applyBorder="1" applyAlignment="1">
      <alignment vertical="center" shrinkToFit="1"/>
    </xf>
    <xf numFmtId="0" fontId="7" fillId="0" borderId="0" xfId="0" applyFont="1" applyBorder="1" applyAlignment="1">
      <alignment horizontal="left"/>
    </xf>
    <xf numFmtId="0" fontId="6" fillId="0" borderId="0" xfId="15" applyFont="1" applyBorder="1" applyAlignment="1">
      <alignment horizontal="left" vertical="center"/>
    </xf>
    <xf numFmtId="0" fontId="14" fillId="0" borderId="0" xfId="11" applyFont="1" applyBorder="1">
      <alignment vertical="center"/>
    </xf>
    <xf numFmtId="176" fontId="14" fillId="0" borderId="0" xfId="0" applyNumberFormat="1" applyFont="1" applyBorder="1" applyAlignment="1">
      <alignment horizontal="center" vertical="center"/>
    </xf>
    <xf numFmtId="41" fontId="14" fillId="0" borderId="0" xfId="0" applyNumberFormat="1" applyFont="1" applyBorder="1" applyAlignment="1">
      <alignment horizontal="center" vertical="center"/>
    </xf>
    <xf numFmtId="0" fontId="14" fillId="0" borderId="33" xfId="16" applyFont="1" applyBorder="1" applyAlignment="1">
      <alignment horizontal="left" vertical="center" shrinkToFit="1"/>
    </xf>
    <xf numFmtId="0" fontId="6" fillId="0" borderId="0" xfId="13" applyFont="1" applyBorder="1" applyAlignment="1">
      <alignment horizontal="center" vertical="center" shrinkToFit="1"/>
    </xf>
    <xf numFmtId="0" fontId="14" fillId="0" borderId="32" xfId="16" applyFont="1" applyBorder="1" applyAlignment="1">
      <alignment horizontal="left" vertical="center"/>
    </xf>
    <xf numFmtId="0" fontId="14" fillId="0" borderId="29" xfId="12" applyFont="1" applyBorder="1">
      <alignment vertical="center"/>
    </xf>
    <xf numFmtId="0" fontId="16" fillId="0" borderId="22" xfId="16" applyFont="1" applyBorder="1" applyAlignment="1">
      <alignment horizontal="left" vertical="center"/>
    </xf>
    <xf numFmtId="0" fontId="16" fillId="0" borderId="22" xfId="16" applyFont="1" applyBorder="1" applyAlignment="1">
      <alignment horizontal="left" vertical="center" shrinkToFit="1"/>
    </xf>
    <xf numFmtId="0" fontId="14" fillId="0" borderId="28" xfId="12" applyFont="1" applyBorder="1">
      <alignment vertical="center"/>
    </xf>
    <xf numFmtId="176" fontId="14" fillId="0" borderId="35" xfId="16" applyNumberFormat="1" applyFont="1" applyBorder="1" applyAlignment="1">
      <alignment horizontal="right" vertical="center" shrinkToFit="1"/>
    </xf>
    <xf numFmtId="0" fontId="14" fillId="0" borderId="35" xfId="16" applyFont="1" applyBorder="1" applyAlignment="1">
      <alignment vertical="center"/>
    </xf>
    <xf numFmtId="0" fontId="6" fillId="0" borderId="0" xfId="13" applyFont="1" applyBorder="1" applyAlignment="1">
      <alignment horizontal="left" vertical="center"/>
    </xf>
    <xf numFmtId="0" fontId="6" fillId="0" borderId="0" xfId="12" applyFont="1" applyBorder="1">
      <alignment vertical="center"/>
    </xf>
    <xf numFmtId="177" fontId="14" fillId="0" borderId="3" xfId="16" applyNumberFormat="1" applyFont="1" applyBorder="1" applyAlignment="1">
      <alignment horizontal="center" vertical="center" shrinkToFit="1"/>
    </xf>
    <xf numFmtId="176" fontId="14" fillId="0" borderId="3" xfId="16" applyNumberFormat="1" applyFont="1" applyBorder="1" applyAlignment="1">
      <alignment horizontal="center" vertical="center" shrinkToFit="1"/>
    </xf>
    <xf numFmtId="0" fontId="14" fillId="0" borderId="3" xfId="16" applyFont="1" applyBorder="1" applyAlignment="1">
      <alignment horizontal="center" vertical="center" shrinkToFit="1"/>
    </xf>
    <xf numFmtId="0" fontId="14" fillId="0" borderId="38" xfId="16" applyFont="1" applyBorder="1" applyAlignment="1">
      <alignment horizontal="center" vertical="center" shrinkToFit="1"/>
    </xf>
    <xf numFmtId="41" fontId="4" fillId="0" borderId="1" xfId="1" applyFont="1" applyBorder="1" applyAlignment="1">
      <alignment horizontal="center" vertical="center" shrinkToFit="1"/>
    </xf>
    <xf numFmtId="41" fontId="4" fillId="0" borderId="4" xfId="1" applyFont="1" applyBorder="1" applyAlignment="1">
      <alignment horizontal="center" vertical="center" shrinkToFit="1"/>
    </xf>
    <xf numFmtId="0" fontId="4" fillId="0" borderId="13" xfId="16" applyFont="1" applyBorder="1" applyAlignment="1">
      <alignment horizontal="left" vertical="center"/>
    </xf>
    <xf numFmtId="41" fontId="4" fillId="0" borderId="12" xfId="1" applyFont="1" applyBorder="1" applyAlignment="1">
      <alignment vertical="center"/>
    </xf>
    <xf numFmtId="41" fontId="4" fillId="0" borderId="14" xfId="1" applyFont="1" applyBorder="1" applyAlignment="1">
      <alignment horizontal="right" vertical="center"/>
    </xf>
    <xf numFmtId="41" fontId="14" fillId="0" borderId="19" xfId="1" applyFont="1" applyBorder="1" applyAlignment="1">
      <alignment horizontal="center" vertical="center" shrinkToFit="1"/>
    </xf>
    <xf numFmtId="0" fontId="2" fillId="0" borderId="29" xfId="16" applyBorder="1" applyAlignment="1">
      <alignment shrinkToFit="1"/>
    </xf>
    <xf numFmtId="0" fontId="2" fillId="0" borderId="0" xfId="16" applyBorder="1" applyAlignment="1">
      <alignment shrinkToFit="1"/>
    </xf>
    <xf numFmtId="0" fontId="4" fillId="0" borderId="0" xfId="16" applyFont="1" applyBorder="1" applyAlignment="1">
      <alignment vertical="center"/>
    </xf>
    <xf numFmtId="0" fontId="7" fillId="0" borderId="29" xfId="12" applyFont="1" applyBorder="1">
      <alignment vertical="center"/>
    </xf>
    <xf numFmtId="0" fontId="4" fillId="0" borderId="0" xfId="16" applyFont="1" applyBorder="1" applyAlignment="1">
      <alignment horizontal="center" vertical="center"/>
    </xf>
    <xf numFmtId="0" fontId="4" fillId="0" borderId="0" xfId="16" applyFont="1" applyBorder="1" applyAlignment="1">
      <alignment horizontal="left" vertical="center" shrinkToFit="1"/>
    </xf>
    <xf numFmtId="0" fontId="7" fillId="0" borderId="33" xfId="12" applyFont="1" applyBorder="1">
      <alignment vertical="center"/>
    </xf>
    <xf numFmtId="0" fontId="4" fillId="0" borderId="35" xfId="16" applyFont="1" applyBorder="1" applyAlignment="1">
      <alignment vertical="center"/>
    </xf>
    <xf numFmtId="0" fontId="4" fillId="0" borderId="20" xfId="16" applyFont="1" applyBorder="1" applyAlignment="1">
      <alignment vertical="center"/>
    </xf>
    <xf numFmtId="41" fontId="4" fillId="0" borderId="21" xfId="1" applyFont="1" applyBorder="1" applyAlignment="1">
      <alignment vertical="center"/>
    </xf>
    <xf numFmtId="41" fontId="4" fillId="0" borderId="22" xfId="1" applyFont="1" applyBorder="1" applyAlignment="1">
      <alignment vertical="center"/>
    </xf>
    <xf numFmtId="0" fontId="15" fillId="0" borderId="1" xfId="0" applyFont="1" applyBorder="1" applyAlignment="1">
      <alignment horizontal="left" vertical="center" shrinkToFit="1"/>
    </xf>
    <xf numFmtId="41" fontId="14" fillId="0" borderId="1" xfId="16" applyNumberFormat="1" applyFont="1" applyBorder="1" applyAlignment="1">
      <alignment horizontal="right" vertical="center" shrinkToFit="1"/>
    </xf>
    <xf numFmtId="0" fontId="4" fillId="0" borderId="14" xfId="16" applyFont="1" applyBorder="1" applyAlignment="1">
      <alignment horizontal="right" vertical="center"/>
    </xf>
    <xf numFmtId="0" fontId="14" fillId="0" borderId="22" xfId="16" applyFont="1" applyBorder="1" applyAlignment="1">
      <alignment horizontal="left" vertical="center" wrapText="1" shrinkToFit="1"/>
    </xf>
    <xf numFmtId="0" fontId="14" fillId="0" borderId="0" xfId="13" applyFont="1" applyBorder="1" applyAlignment="1">
      <alignment horizontal="center" vertical="center" shrinkToFit="1"/>
    </xf>
    <xf numFmtId="0" fontId="14" fillId="0" borderId="35" xfId="13" applyFont="1" applyBorder="1" applyAlignment="1">
      <alignment horizontal="center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1" xfId="16" applyFont="1" applyBorder="1" applyAlignment="1">
      <alignment horizontal="left" vertical="center"/>
    </xf>
    <xf numFmtId="0" fontId="14" fillId="0" borderId="11" xfId="16" applyFont="1" applyBorder="1" applyAlignment="1">
      <alignment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20" xfId="16" applyFont="1" applyBorder="1" applyAlignment="1">
      <alignment horizontal="left" vertical="center"/>
    </xf>
    <xf numFmtId="41" fontId="14" fillId="0" borderId="34" xfId="1" applyFont="1" applyBorder="1" applyAlignment="1">
      <alignment horizontal="right" vertical="center" shrinkToFit="1"/>
    </xf>
    <xf numFmtId="176" fontId="4" fillId="0" borderId="0" xfId="16" applyNumberFormat="1" applyFont="1" applyBorder="1" applyAlignment="1">
      <alignment horizontal="right" vertical="center" shrinkToFit="1"/>
    </xf>
    <xf numFmtId="176" fontId="10" fillId="0" borderId="0" xfId="16" applyNumberFormat="1" applyFont="1" applyBorder="1" applyAlignment="1">
      <alignment horizontal="right" vertical="center" shrinkToFit="1"/>
    </xf>
    <xf numFmtId="176" fontId="10" fillId="0" borderId="35" xfId="16" applyNumberFormat="1" applyFont="1" applyBorder="1" applyAlignment="1">
      <alignment horizontal="right" vertical="center" shrinkToFit="1"/>
    </xf>
    <xf numFmtId="176" fontId="4" fillId="0" borderId="35" xfId="16" applyNumberFormat="1" applyFont="1" applyBorder="1" applyAlignment="1">
      <alignment horizontal="right" vertical="center" shrinkToFit="1"/>
    </xf>
    <xf numFmtId="0" fontId="4" fillId="0" borderId="0" xfId="16" applyFont="1" applyBorder="1" applyAlignment="1">
      <alignment horizontal="left" vertical="center"/>
    </xf>
    <xf numFmtId="0" fontId="6" fillId="0" borderId="35" xfId="13" applyFont="1" applyBorder="1" applyAlignment="1">
      <alignment horizontal="center" vertical="center" shrinkToFit="1"/>
    </xf>
    <xf numFmtId="0" fontId="7" fillId="0" borderId="1" xfId="12" applyFont="1" applyBorder="1">
      <alignment vertical="center"/>
    </xf>
    <xf numFmtId="0" fontId="16" fillId="0" borderId="20" xfId="16" applyFont="1" applyBorder="1" applyAlignment="1">
      <alignment horizontal="left" vertical="center"/>
    </xf>
    <xf numFmtId="0" fontId="16" fillId="0" borderId="26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4" fillId="0" borderId="1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7" fillId="0" borderId="35" xfId="12" applyFont="1" applyBorder="1">
      <alignment vertical="center"/>
    </xf>
    <xf numFmtId="41" fontId="14" fillId="0" borderId="12" xfId="1" applyFont="1" applyBorder="1" applyAlignment="1">
      <alignment vertical="center"/>
    </xf>
    <xf numFmtId="41" fontId="14" fillId="0" borderId="21" xfId="16" applyNumberFormat="1" applyFont="1" applyBorder="1" applyAlignment="1">
      <alignment vertical="center"/>
    </xf>
    <xf numFmtId="41" fontId="14" fillId="0" borderId="24" xfId="16" applyNumberFormat="1" applyFont="1" applyBorder="1" applyAlignment="1">
      <alignment vertical="center"/>
    </xf>
    <xf numFmtId="41" fontId="6" fillId="0" borderId="0" xfId="1" applyFont="1" applyBorder="1" applyAlignment="1">
      <alignment horizontal="left" vertical="center"/>
    </xf>
    <xf numFmtId="41" fontId="14" fillId="0" borderId="3" xfId="1" applyFont="1" applyBorder="1" applyAlignment="1">
      <alignment horizontal="center" vertical="center" shrinkToFit="1"/>
    </xf>
    <xf numFmtId="0" fontId="4" fillId="0" borderId="11" xfId="16" applyFont="1" applyBorder="1" applyAlignment="1">
      <alignment vertical="center"/>
    </xf>
    <xf numFmtId="0" fontId="7" fillId="0" borderId="11" xfId="12" applyFont="1" applyBorder="1">
      <alignment vertical="center"/>
    </xf>
    <xf numFmtId="0" fontId="14" fillId="0" borderId="1" xfId="16" applyFont="1" applyBorder="1" applyAlignment="1">
      <alignment horizontal="center" vertical="center"/>
    </xf>
    <xf numFmtId="0" fontId="18" fillId="0" borderId="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4" fillId="0" borderId="11" xfId="16" applyFont="1" applyBorder="1" applyAlignment="1">
      <alignment horizontal="left" vertical="center"/>
    </xf>
    <xf numFmtId="0" fontId="14" fillId="0" borderId="11" xfId="16" applyFont="1" applyBorder="1" applyAlignment="1">
      <alignment vertical="center"/>
    </xf>
    <xf numFmtId="0" fontId="14" fillId="0" borderId="20" xfId="16" applyFont="1" applyBorder="1" applyAlignment="1">
      <alignment horizontal="left" vertical="center"/>
    </xf>
    <xf numFmtId="0" fontId="14" fillId="0" borderId="1" xfId="16" applyFont="1" applyFill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6" fillId="0" borderId="1" xfId="16" applyFont="1" applyBorder="1" applyAlignment="1">
      <alignment horizontal="left" vertical="center" shrinkToFit="1"/>
    </xf>
    <xf numFmtId="41" fontId="14" fillId="0" borderId="35" xfId="1" applyFont="1" applyBorder="1" applyAlignment="1">
      <alignment horizontal="right" vertical="center" shrinkToFit="1"/>
    </xf>
    <xf numFmtId="0" fontId="14" fillId="0" borderId="0" xfId="1" applyNumberFormat="1" applyFont="1" applyBorder="1" applyAlignment="1">
      <alignment horizontal="left" vertical="center" shrinkToFit="1"/>
    </xf>
    <xf numFmtId="179" fontId="14" fillId="0" borderId="34" xfId="16" applyNumberFormat="1" applyFont="1" applyBorder="1" applyAlignment="1">
      <alignment horizontal="right" vertical="center" shrinkToFit="1"/>
    </xf>
    <xf numFmtId="179" fontId="14" fillId="0" borderId="35" xfId="16" applyNumberFormat="1" applyFont="1" applyBorder="1" applyAlignment="1">
      <alignment horizontal="right" vertical="center" shrinkToFit="1"/>
    </xf>
    <xf numFmtId="0" fontId="14" fillId="0" borderId="12" xfId="16" applyFont="1" applyBorder="1" applyAlignment="1">
      <alignment horizontal="left" vertical="center"/>
    </xf>
    <xf numFmtId="41" fontId="14" fillId="0" borderId="39" xfId="1" applyFont="1" applyBorder="1" applyAlignment="1">
      <alignment horizontal="right" vertical="center" shrinkToFit="1"/>
    </xf>
    <xf numFmtId="0" fontId="14" fillId="0" borderId="40" xfId="16" applyFont="1" applyBorder="1" applyAlignment="1">
      <alignment horizontal="left" vertical="center" shrinkToFit="1"/>
    </xf>
    <xf numFmtId="0" fontId="14" fillId="0" borderId="33" xfId="12" applyFont="1" applyBorder="1">
      <alignment vertical="center"/>
    </xf>
    <xf numFmtId="0" fontId="14" fillId="0" borderId="0" xfId="12" applyFont="1" applyBorder="1" applyAlignment="1">
      <alignment vertical="center" shrinkToFit="1"/>
    </xf>
    <xf numFmtId="41" fontId="14" fillId="0" borderId="0" xfId="1" applyFont="1" applyBorder="1" applyAlignment="1">
      <alignment horizontal="right" vertical="center"/>
    </xf>
    <xf numFmtId="178" fontId="14" fillId="0" borderId="0" xfId="16" applyNumberFormat="1" applyFont="1" applyBorder="1" applyAlignment="1">
      <alignment horizontal="left" vertical="center" shrinkToFit="1"/>
    </xf>
    <xf numFmtId="178" fontId="7" fillId="0" borderId="0" xfId="0" applyNumberFormat="1" applyFont="1" applyBorder="1" applyAlignment="1">
      <alignment horizontal="left" vertical="center" shrinkToFit="1"/>
    </xf>
    <xf numFmtId="41" fontId="14" fillId="0" borderId="35" xfId="1" applyFont="1" applyBorder="1" applyAlignment="1">
      <alignment horizontal="right" vertical="center"/>
    </xf>
    <xf numFmtId="0" fontId="16" fillId="0" borderId="20" xfId="16" applyFont="1" applyBorder="1" applyAlignment="1">
      <alignment horizontal="center" vertical="center"/>
    </xf>
    <xf numFmtId="41" fontId="4" fillId="0" borderId="1" xfId="1" applyFont="1" applyFill="1" applyBorder="1" applyAlignment="1">
      <alignment vertical="center"/>
    </xf>
    <xf numFmtId="0" fontId="14" fillId="0" borderId="0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2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41" fontId="20" fillId="0" borderId="21" xfId="1" applyFont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2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0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2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41" fontId="14" fillId="0" borderId="22" xfId="1" applyFont="1" applyFill="1" applyBorder="1" applyAlignment="1">
      <alignment horizontal="righ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20" xfId="16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16" applyFont="1" applyBorder="1" applyAlignment="1">
      <alignment horizontal="left" vertical="center" shrinkToFit="1"/>
    </xf>
    <xf numFmtId="0" fontId="14" fillId="0" borderId="1" xfId="16" applyFont="1" applyBorder="1" applyAlignment="1">
      <alignment horizontal="left" vertical="center"/>
    </xf>
    <xf numFmtId="0" fontId="14" fillId="0" borderId="11" xfId="16" applyFont="1" applyBorder="1" applyAlignment="1">
      <alignment horizontal="left" vertical="center"/>
    </xf>
    <xf numFmtId="0" fontId="14" fillId="0" borderId="9" xfId="16" applyFont="1" applyBorder="1" applyAlignment="1">
      <alignment horizontal="left" vertical="center" shrinkToFit="1"/>
    </xf>
    <xf numFmtId="0" fontId="14" fillId="0" borderId="11" xfId="16" applyFont="1" applyBorder="1" applyAlignment="1">
      <alignment horizontal="left" vertical="center" shrinkToFit="1"/>
    </xf>
    <xf numFmtId="0" fontId="14" fillId="0" borderId="9" xfId="16" applyFont="1" applyBorder="1" applyAlignment="1">
      <alignment vertical="center" shrinkToFit="1"/>
    </xf>
    <xf numFmtId="0" fontId="14" fillId="0" borderId="11" xfId="16" applyFont="1" applyBorder="1" applyAlignment="1">
      <alignment vertical="center"/>
    </xf>
    <xf numFmtId="0" fontId="14" fillId="0" borderId="20" xfId="16" applyFont="1" applyBorder="1" applyAlignment="1">
      <alignment horizontal="left" vertical="center"/>
    </xf>
    <xf numFmtId="0" fontId="14" fillId="0" borderId="29" xfId="16" applyFont="1" applyBorder="1" applyAlignment="1">
      <alignment horizontal="left" vertical="center"/>
    </xf>
    <xf numFmtId="0" fontId="14" fillId="0" borderId="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26" xfId="16" applyFont="1" applyBorder="1" applyAlignment="1">
      <alignment vertical="center" shrinkToFit="1"/>
    </xf>
    <xf numFmtId="0" fontId="14" fillId="0" borderId="22" xfId="16" applyFont="1" applyBorder="1" applyAlignment="1">
      <alignment vertical="center" shrinkToFit="1"/>
    </xf>
    <xf numFmtId="0" fontId="7" fillId="0" borderId="34" xfId="12" applyFont="1" applyBorder="1">
      <alignment vertical="center"/>
    </xf>
    <xf numFmtId="0" fontId="16" fillId="0" borderId="30" xfId="16" applyFont="1" applyBorder="1" applyAlignment="1">
      <alignment horizontal="left" vertical="center"/>
    </xf>
    <xf numFmtId="0" fontId="17" fillId="0" borderId="12" xfId="16" applyFont="1" applyBorder="1" applyAlignment="1">
      <alignment horizontal="left" vertical="center" shrinkToFit="1"/>
    </xf>
    <xf numFmtId="0" fontId="16" fillId="0" borderId="12" xfId="16" applyFont="1" applyBorder="1" applyAlignment="1">
      <alignment horizontal="left" vertical="center" shrinkToFit="1"/>
    </xf>
    <xf numFmtId="41" fontId="14" fillId="0" borderId="0" xfId="16" applyNumberFormat="1" applyFont="1" applyBorder="1" applyAlignment="1">
      <alignment horizontal="right" vertical="center" shrinkToFit="1"/>
    </xf>
    <xf numFmtId="0" fontId="14" fillId="0" borderId="0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6" fillId="0" borderId="1" xfId="16" applyFont="1" applyBorder="1" applyAlignment="1">
      <alignment horizontal="left" vertical="center" shrinkToFit="1"/>
    </xf>
    <xf numFmtId="0" fontId="16" fillId="0" borderId="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14" fillId="0" borderId="11" xfId="16" applyFont="1" applyBorder="1" applyAlignment="1">
      <alignment vertical="center" shrinkToFit="1"/>
    </xf>
    <xf numFmtId="0" fontId="14" fillId="0" borderId="32" xfId="16" applyFont="1" applyBorder="1" applyAlignment="1">
      <alignment vertical="center"/>
    </xf>
    <xf numFmtId="0" fontId="16" fillId="0" borderId="2" xfId="16" applyFont="1" applyBorder="1" applyAlignment="1">
      <alignment horizontal="left" vertical="center" shrinkToFit="1"/>
    </xf>
    <xf numFmtId="41" fontId="14" fillId="0" borderId="31" xfId="1" applyFont="1" applyBorder="1" applyAlignment="1">
      <alignment vertical="center" shrinkToFit="1"/>
    </xf>
    <xf numFmtId="41" fontId="20" fillId="0" borderId="1" xfId="1" applyFont="1" applyBorder="1" applyAlignment="1">
      <alignment horizontal="right" vertical="center" shrinkToFit="1"/>
    </xf>
    <xf numFmtId="41" fontId="22" fillId="0" borderId="1" xfId="1" applyFont="1" applyBorder="1" applyAlignment="1">
      <alignment vertical="center" shrinkToFit="1"/>
    </xf>
    <xf numFmtId="41" fontId="22" fillId="0" borderId="0" xfId="1" applyFont="1" applyAlignment="1">
      <alignment vertical="center" shrinkToFit="1"/>
    </xf>
    <xf numFmtId="41" fontId="22" fillId="0" borderId="1" xfId="1" applyFont="1" applyFill="1" applyBorder="1" applyAlignment="1">
      <alignment vertical="center" shrinkToFit="1"/>
    </xf>
    <xf numFmtId="0" fontId="14" fillId="0" borderId="9" xfId="16" applyFont="1" applyBorder="1" applyAlignment="1">
      <alignment horizontal="left" vertical="center"/>
    </xf>
    <xf numFmtId="0" fontId="14" fillId="0" borderId="1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/>
    </xf>
    <xf numFmtId="0" fontId="14" fillId="0" borderId="1" xfId="16" applyFont="1" applyFill="1" applyBorder="1" applyAlignment="1">
      <alignment horizontal="left" vertical="center"/>
    </xf>
    <xf numFmtId="0" fontId="18" fillId="0" borderId="11" xfId="16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0" xfId="16" applyFont="1" applyBorder="1" applyAlignment="1">
      <alignment horizontal="left" vertical="center"/>
    </xf>
    <xf numFmtId="0" fontId="18" fillId="0" borderId="1" xfId="16" applyFont="1" applyBorder="1" applyAlignment="1">
      <alignment horizontal="left" vertical="center"/>
    </xf>
    <xf numFmtId="0" fontId="12" fillId="0" borderId="6" xfId="13" applyFont="1" applyBorder="1" applyAlignment="1">
      <alignment horizontal="center" vertical="center" wrapText="1"/>
    </xf>
    <xf numFmtId="0" fontId="12" fillId="0" borderId="7" xfId="13" applyFont="1" applyBorder="1" applyAlignment="1">
      <alignment horizontal="center" vertical="center"/>
    </xf>
    <xf numFmtId="0" fontId="12" fillId="0" borderId="8" xfId="13" applyFont="1" applyBorder="1" applyAlignment="1">
      <alignment horizontal="center" vertical="center"/>
    </xf>
    <xf numFmtId="0" fontId="6" fillId="0" borderId="5" xfId="13" applyFont="1" applyBorder="1" applyAlignment="1">
      <alignment horizontal="right" vertical="center" wrapText="1"/>
    </xf>
    <xf numFmtId="0" fontId="6" fillId="0" borderId="1" xfId="13" applyFont="1" applyBorder="1" applyAlignment="1">
      <alignment horizontal="right" vertical="center" wrapText="1"/>
    </xf>
    <xf numFmtId="0" fontId="6" fillId="0" borderId="4" xfId="13" applyFont="1" applyBorder="1" applyAlignment="1">
      <alignment horizontal="right" vertical="center" wrapText="1"/>
    </xf>
    <xf numFmtId="0" fontId="14" fillId="0" borderId="20" xfId="16" applyFont="1" applyBorder="1" applyAlignment="1">
      <alignment horizontal="center" vertical="center"/>
    </xf>
    <xf numFmtId="0" fontId="14" fillId="0" borderId="1" xfId="16" applyFont="1" applyBorder="1" applyAlignment="1">
      <alignment horizontal="center" vertical="center"/>
    </xf>
    <xf numFmtId="0" fontId="14" fillId="0" borderId="9" xfId="16" applyFont="1" applyBorder="1" applyAlignment="1">
      <alignment horizontal="center" vertical="center"/>
    </xf>
    <xf numFmtId="0" fontId="14" fillId="0" borderId="11" xfId="16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4" fillId="0" borderId="9" xfId="16" applyFont="1" applyBorder="1" applyAlignment="1">
      <alignment horizontal="left" vertical="center" shrinkToFit="1"/>
    </xf>
    <xf numFmtId="0" fontId="14" fillId="0" borderId="11" xfId="16" applyFont="1" applyBorder="1" applyAlignment="1">
      <alignment horizontal="left" vertical="center" shrinkToFit="1"/>
    </xf>
    <xf numFmtId="0" fontId="13" fillId="0" borderId="5" xfId="16" applyFont="1" applyBorder="1" applyAlignment="1">
      <alignment horizontal="left" vertical="center"/>
    </xf>
    <xf numFmtId="0" fontId="13" fillId="0" borderId="1" xfId="16" applyFont="1" applyBorder="1" applyAlignment="1">
      <alignment horizontal="left" vertical="center"/>
    </xf>
    <xf numFmtId="178" fontId="14" fillId="0" borderId="20" xfId="16" applyNumberFormat="1" applyFont="1" applyBorder="1" applyAlignment="1">
      <alignment horizontal="left" vertical="center" shrinkToFit="1"/>
    </xf>
    <xf numFmtId="178" fontId="14" fillId="0" borderId="1" xfId="0" applyNumberFormat="1" applyFont="1" applyBorder="1" applyAlignment="1">
      <alignment horizontal="left" vertical="center" shrinkToFit="1"/>
    </xf>
    <xf numFmtId="178" fontId="14" fillId="0" borderId="9" xfId="0" applyNumberFormat="1" applyFont="1" applyBorder="1" applyAlignment="1">
      <alignment horizontal="left" vertical="center" shrinkToFit="1"/>
    </xf>
    <xf numFmtId="0" fontId="18" fillId="0" borderId="27" xfId="16" applyFont="1" applyBorder="1" applyAlignment="1">
      <alignment horizontal="left" vertical="center"/>
    </xf>
    <xf numFmtId="0" fontId="18" fillId="0" borderId="3" xfId="16" applyFont="1" applyBorder="1" applyAlignment="1">
      <alignment horizontal="left" vertical="center"/>
    </xf>
    <xf numFmtId="0" fontId="14" fillId="0" borderId="9" xfId="16" applyFont="1" applyBorder="1" applyAlignment="1">
      <alignment vertical="center" shrinkToFit="1"/>
    </xf>
    <xf numFmtId="0" fontId="14" fillId="0" borderId="11" xfId="16" applyFont="1" applyBorder="1" applyAlignment="1">
      <alignment vertical="center" shrinkToFit="1"/>
    </xf>
    <xf numFmtId="0" fontId="14" fillId="0" borderId="9" xfId="16" applyFont="1" applyBorder="1" applyAlignment="1">
      <alignment horizontal="center" vertical="center" shrinkToFit="1"/>
    </xf>
    <xf numFmtId="0" fontId="14" fillId="0" borderId="11" xfId="16" applyFont="1" applyBorder="1" applyAlignment="1">
      <alignment horizontal="center" vertical="center" shrinkToFit="1"/>
    </xf>
    <xf numFmtId="0" fontId="18" fillId="0" borderId="32" xfId="16" applyFont="1" applyBorder="1" applyAlignment="1">
      <alignment horizontal="center" vertical="center" shrinkToFit="1"/>
    </xf>
    <xf numFmtId="0" fontId="18" fillId="0" borderId="10" xfId="16" applyFont="1" applyBorder="1" applyAlignment="1">
      <alignment horizontal="center" vertical="center" shrinkToFit="1"/>
    </xf>
    <xf numFmtId="0" fontId="18" fillId="0" borderId="11" xfId="16" applyFont="1" applyBorder="1" applyAlignment="1">
      <alignment horizontal="center" vertical="center" shrinkToFit="1"/>
    </xf>
    <xf numFmtId="0" fontId="13" fillId="0" borderId="1" xfId="16" applyFont="1" applyBorder="1" applyAlignment="1">
      <alignment horizontal="center" vertical="center" shrinkToFit="1"/>
    </xf>
    <xf numFmtId="0" fontId="18" fillId="0" borderId="32" xfId="16" applyFont="1" applyBorder="1" applyAlignment="1">
      <alignment horizontal="left" vertical="center"/>
    </xf>
    <xf numFmtId="0" fontId="18" fillId="0" borderId="10" xfId="16" applyFont="1" applyBorder="1" applyAlignment="1">
      <alignment horizontal="left" vertical="center"/>
    </xf>
    <xf numFmtId="0" fontId="14" fillId="0" borderId="20" xfId="16" applyFont="1" applyBorder="1" applyAlignment="1">
      <alignment horizontal="left" vertical="center"/>
    </xf>
    <xf numFmtId="0" fontId="14" fillId="0" borderId="33" xfId="16" applyFont="1" applyBorder="1" applyAlignment="1">
      <alignment horizontal="left" vertical="center"/>
    </xf>
    <xf numFmtId="0" fontId="14" fillId="0" borderId="0" xfId="16" applyFont="1" applyBorder="1" applyAlignment="1">
      <alignment horizontal="left" vertical="center"/>
    </xf>
    <xf numFmtId="0" fontId="16" fillId="0" borderId="1" xfId="16" applyFont="1" applyBorder="1" applyAlignment="1">
      <alignment horizontal="left" vertical="center" shrinkToFit="1"/>
    </xf>
    <xf numFmtId="0" fontId="19" fillId="0" borderId="20" xfId="16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20" xfId="16" applyFont="1" applyBorder="1" applyAlignment="1">
      <alignment horizontal="center" vertical="center" shrinkToFit="1"/>
    </xf>
    <xf numFmtId="0" fontId="19" fillId="0" borderId="1" xfId="16" applyFont="1" applyBorder="1" applyAlignment="1">
      <alignment horizontal="center" vertical="center" shrinkToFit="1"/>
    </xf>
    <xf numFmtId="0" fontId="16" fillId="0" borderId="1" xfId="16" applyFont="1" applyBorder="1" applyAlignment="1">
      <alignment horizontal="left" vertical="center"/>
    </xf>
    <xf numFmtId="0" fontId="19" fillId="0" borderId="1" xfId="16" applyFont="1" applyBorder="1" applyAlignment="1">
      <alignment horizontal="left" vertical="center" shrinkToFit="1"/>
    </xf>
    <xf numFmtId="0" fontId="19" fillId="0" borderId="20" xfId="16" applyFont="1" applyBorder="1" applyAlignment="1">
      <alignment horizontal="left" vertical="center"/>
    </xf>
    <xf numFmtId="0" fontId="19" fillId="0" borderId="1" xfId="16" applyFont="1" applyBorder="1" applyAlignment="1">
      <alignment horizontal="left" vertical="center"/>
    </xf>
    <xf numFmtId="0" fontId="16" fillId="0" borderId="1" xfId="16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6" fillId="0" borderId="36" xfId="13" applyFont="1" applyBorder="1" applyAlignment="1">
      <alignment horizontal="right" vertical="center" wrapText="1"/>
    </xf>
    <xf numFmtId="0" fontId="6" fillId="0" borderId="2" xfId="13" applyFont="1" applyBorder="1" applyAlignment="1">
      <alignment horizontal="right" vertical="center" wrapText="1"/>
    </xf>
    <xf numFmtId="0" fontId="6" fillId="0" borderId="37" xfId="13" applyFont="1" applyBorder="1" applyAlignment="1">
      <alignment horizontal="right" vertical="center" wrapText="1"/>
    </xf>
    <xf numFmtId="0" fontId="13" fillId="0" borderId="15" xfId="16" applyFont="1" applyBorder="1" applyAlignment="1">
      <alignment horizontal="left" vertical="center" shrinkToFit="1"/>
    </xf>
    <xf numFmtId="0" fontId="13" fillId="0" borderId="3" xfId="16" applyFont="1" applyBorder="1" applyAlignment="1">
      <alignment horizontal="left" vertical="center" shrinkToFit="1"/>
    </xf>
    <xf numFmtId="0" fontId="14" fillId="0" borderId="32" xfId="16" applyFont="1" applyBorder="1" applyAlignment="1">
      <alignment horizontal="left" vertical="center"/>
    </xf>
    <xf numFmtId="0" fontId="14" fillId="0" borderId="10" xfId="16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5" fillId="0" borderId="5" xfId="13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vertical="center" wrapText="1"/>
    </xf>
    <xf numFmtId="0" fontId="5" fillId="0" borderId="4" xfId="13" applyFont="1" applyBorder="1" applyAlignment="1">
      <alignment horizontal="right" vertical="center" wrapText="1"/>
    </xf>
    <xf numFmtId="0" fontId="8" fillId="0" borderId="5" xfId="16" applyFont="1" applyBorder="1" applyAlignment="1">
      <alignment horizontal="left" vertical="center"/>
    </xf>
    <xf numFmtId="0" fontId="8" fillId="0" borderId="1" xfId="16" applyFont="1" applyBorder="1" applyAlignment="1">
      <alignment horizontal="left" vertical="center"/>
    </xf>
    <xf numFmtId="0" fontId="21" fillId="0" borderId="32" xfId="16" applyFont="1" applyBorder="1" applyAlignment="1">
      <alignment horizontal="left" vertical="center"/>
    </xf>
    <xf numFmtId="0" fontId="21" fillId="0" borderId="10" xfId="16" applyFont="1" applyBorder="1" applyAlignment="1">
      <alignment horizontal="left" vertical="center"/>
    </xf>
    <xf numFmtId="0" fontId="21" fillId="0" borderId="11" xfId="16" applyFont="1" applyBorder="1" applyAlignment="1">
      <alignment horizontal="left" vertical="center"/>
    </xf>
    <xf numFmtId="0" fontId="14" fillId="0" borderId="1" xfId="16" applyFont="1" applyBorder="1" applyAlignment="1">
      <alignment horizontal="left" vertical="center" shrinkToFit="1"/>
    </xf>
    <xf numFmtId="0" fontId="5" fillId="0" borderId="13" xfId="13" applyFont="1" applyBorder="1" applyAlignment="1">
      <alignment horizontal="right" vertical="center" wrapText="1"/>
    </xf>
    <xf numFmtId="0" fontId="5" fillId="0" borderId="12" xfId="13" applyFont="1" applyBorder="1" applyAlignment="1">
      <alignment horizontal="right" vertical="center" wrapText="1"/>
    </xf>
    <xf numFmtId="0" fontId="5" fillId="0" borderId="14" xfId="13" applyFont="1" applyBorder="1" applyAlignment="1">
      <alignment horizontal="right" vertical="center" wrapText="1"/>
    </xf>
    <xf numFmtId="0" fontId="8" fillId="0" borderId="6" xfId="16" applyFont="1" applyBorder="1" applyAlignment="1">
      <alignment horizontal="left" vertical="center"/>
    </xf>
    <xf numFmtId="0" fontId="8" fillId="0" borderId="7" xfId="16" applyFont="1" applyBorder="1" applyAlignment="1">
      <alignment horizontal="left" vertical="center"/>
    </xf>
  </cellXfs>
  <cellStyles count="51">
    <cellStyle name="백분율 2" xfId="2"/>
    <cellStyle name="백분율 2 2" xfId="38"/>
    <cellStyle name="백분율 2 3" xfId="22"/>
    <cellStyle name="쉼표 [0]" xfId="1" builtinId="6"/>
    <cellStyle name="쉼표 [0] 2" xfId="3"/>
    <cellStyle name="쉼표 [0] 2 2" xfId="4"/>
    <cellStyle name="쉼표 [0] 2 2 2" xfId="39"/>
    <cellStyle name="쉼표 [0] 2 2 3" xfId="23"/>
    <cellStyle name="쉼표 [0] 2 3" xfId="35"/>
    <cellStyle name="쉼표 [0] 2 4" xfId="19"/>
    <cellStyle name="쉼표 [0] 3" xfId="5"/>
    <cellStyle name="쉼표 [0] 3 2" xfId="40"/>
    <cellStyle name="쉼표 [0] 3 3" xfId="24"/>
    <cellStyle name="쉼표 [0] 4" xfId="34"/>
    <cellStyle name="통화 [0] 2" xfId="6"/>
    <cellStyle name="표준" xfId="0" builtinId="0"/>
    <cellStyle name="표준 10" xfId="49"/>
    <cellStyle name="표준 11" xfId="50"/>
    <cellStyle name="표준 12" xfId="18"/>
    <cellStyle name="표준 2" xfId="7"/>
    <cellStyle name="표준 2 2" xfId="25"/>
    <cellStyle name="표준 2 2 2" xfId="41"/>
    <cellStyle name="표준 2 3" xfId="33"/>
    <cellStyle name="표준 2 4" xfId="36"/>
    <cellStyle name="표준 2 5" xfId="20"/>
    <cellStyle name="표준 3" xfId="8"/>
    <cellStyle name="표준 3 2" xfId="26"/>
    <cellStyle name="표준 3 2 2" xfId="42"/>
    <cellStyle name="표준 3 3" xfId="37"/>
    <cellStyle name="표준 3 4" xfId="21"/>
    <cellStyle name="표준 4" xfId="9"/>
    <cellStyle name="표준 4 2" xfId="43"/>
    <cellStyle name="표준 4 3" xfId="27"/>
    <cellStyle name="표준 5" xfId="10"/>
    <cellStyle name="표준 5 2" xfId="31"/>
    <cellStyle name="표준 5 2 2" xfId="47"/>
    <cellStyle name="표준 5 3" xfId="44"/>
    <cellStyle name="표준 5 4" xfId="28"/>
    <cellStyle name="표준 6" xfId="32"/>
    <cellStyle name="표준 7" xfId="29"/>
    <cellStyle name="표준 7 2" xfId="45"/>
    <cellStyle name="표준 8" xfId="48"/>
    <cellStyle name="표준 9" xfId="30"/>
    <cellStyle name="표준 9 2" xfId="46"/>
    <cellStyle name="표준_2004년예산서" xfId="11"/>
    <cellStyle name="표준_2004년예산서_금오결산승인" xfId="12"/>
    <cellStyle name="표준_2005년이사회결의 추경(지역)_금오결산승인" xfId="13"/>
    <cellStyle name="표준_2006년 이사회결의(지역)" xfId="14"/>
    <cellStyle name="표준_2006년 추경" xfId="15"/>
    <cellStyle name="표준_2006년 추경(1)" xfId="16"/>
    <cellStyle name="표준_2006년이사회결의(자활)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6"/>
  <sheetViews>
    <sheetView zoomScale="130" zoomScaleNormal="130" zoomScaleSheetLayoutView="115" workbookViewId="0">
      <selection activeCell="E6" sqref="E6"/>
    </sheetView>
  </sheetViews>
  <sheetFormatPr defaultRowHeight="12" x14ac:dyDescent="0.15"/>
  <cols>
    <col min="1" max="1" width="2.77734375" style="26" customWidth="1"/>
    <col min="2" max="2" width="3.44140625" style="26" customWidth="1"/>
    <col min="3" max="3" width="9.77734375" style="27" customWidth="1"/>
    <col min="4" max="4" width="11.5546875" style="20" bestFit="1" customWidth="1"/>
    <col min="5" max="5" width="13.21875" style="20" customWidth="1"/>
    <col min="6" max="6" width="8.77734375" style="20" customWidth="1"/>
    <col min="7" max="8" width="2.77734375" style="20" customWidth="1"/>
    <col min="9" max="9" width="19.77734375" style="20" customWidth="1"/>
    <col min="10" max="10" width="12" style="20" customWidth="1"/>
    <col min="11" max="11" width="11.44140625" style="20" customWidth="1"/>
    <col min="12" max="12" width="9.44140625" style="20" customWidth="1"/>
    <col min="13" max="16384" width="8.88671875" style="20"/>
  </cols>
  <sheetData>
    <row r="1" spans="1:13" s="1" customFormat="1" ht="21" customHeight="1" x14ac:dyDescent="0.15">
      <c r="A1" s="282" t="s">
        <v>292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3" s="2" customFormat="1" ht="25.5" customHeight="1" x14ac:dyDescent="0.15">
      <c r="A2" s="285" t="s">
        <v>158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3" s="17" customFormat="1" ht="14.25" x14ac:dyDescent="0.15">
      <c r="A3" s="296" t="s">
        <v>293</v>
      </c>
      <c r="B3" s="297"/>
      <c r="C3" s="297"/>
      <c r="D3" s="297"/>
      <c r="E3" s="13"/>
      <c r="F3" s="14"/>
      <c r="G3" s="15"/>
      <c r="H3" s="15"/>
      <c r="I3" s="15"/>
      <c r="J3" s="15"/>
      <c r="K3" s="15"/>
      <c r="L3" s="16"/>
    </row>
    <row r="4" spans="1:13" s="17" customFormat="1" ht="14.25" thickBot="1" x14ac:dyDescent="0.2">
      <c r="A4" s="39"/>
      <c r="B4" s="61"/>
      <c r="C4" s="40"/>
      <c r="D4" s="61"/>
      <c r="E4" s="61"/>
      <c r="F4" s="61"/>
      <c r="G4" s="61"/>
      <c r="H4" s="61"/>
      <c r="I4" s="61"/>
      <c r="J4" s="61"/>
      <c r="K4" s="61"/>
      <c r="L4" s="78" t="s">
        <v>60</v>
      </c>
    </row>
    <row r="5" spans="1:13" ht="35.25" customHeight="1" x14ac:dyDescent="0.15">
      <c r="A5" s="79" t="s">
        <v>0</v>
      </c>
      <c r="B5" s="80" t="s">
        <v>1</v>
      </c>
      <c r="C5" s="81" t="s">
        <v>2</v>
      </c>
      <c r="D5" s="82" t="s">
        <v>294</v>
      </c>
      <c r="E5" s="82" t="s">
        <v>295</v>
      </c>
      <c r="F5" s="83" t="s">
        <v>61</v>
      </c>
      <c r="G5" s="81" t="s">
        <v>0</v>
      </c>
      <c r="H5" s="81" t="s">
        <v>1</v>
      </c>
      <c r="I5" s="81" t="s">
        <v>2</v>
      </c>
      <c r="J5" s="82" t="s">
        <v>294</v>
      </c>
      <c r="K5" s="82" t="s">
        <v>295</v>
      </c>
      <c r="L5" s="84" t="s">
        <v>61</v>
      </c>
    </row>
    <row r="6" spans="1:13" s="1" customFormat="1" ht="28.5" customHeight="1" x14ac:dyDescent="0.15">
      <c r="A6" s="288" t="s">
        <v>62</v>
      </c>
      <c r="B6" s="289"/>
      <c r="C6" s="290"/>
      <c r="D6" s="28">
        <f>SUM(D7,D11,D15,D19,D23)</f>
        <v>421417573</v>
      </c>
      <c r="E6" s="28">
        <f>SUM(E7,E11,E15,E20,E24)</f>
        <v>326951753</v>
      </c>
      <c r="F6" s="28">
        <f t="shared" ref="F6:F18" si="0">E6-D6</f>
        <v>-94465820</v>
      </c>
      <c r="G6" s="291" t="s">
        <v>62</v>
      </c>
      <c r="H6" s="289"/>
      <c r="I6" s="289"/>
      <c r="J6" s="28">
        <f>SUM(J7,J23,J26,J29,J34,J37,J58)</f>
        <v>421417573</v>
      </c>
      <c r="K6" s="28">
        <f>SUM(K7,K23,K26,K29,K34,K37,K58)</f>
        <v>326951753</v>
      </c>
      <c r="L6" s="85">
        <f>K6-J6</f>
        <v>-94465820</v>
      </c>
    </row>
    <row r="7" spans="1:13" ht="28.5" customHeight="1" x14ac:dyDescent="0.15">
      <c r="A7" s="86" t="s">
        <v>63</v>
      </c>
      <c r="B7" s="74"/>
      <c r="C7" s="72"/>
      <c r="D7" s="28">
        <f>D8</f>
        <v>339035060</v>
      </c>
      <c r="E7" s="28">
        <f>SUM(E8)</f>
        <v>273125060</v>
      </c>
      <c r="F7" s="28">
        <f t="shared" si="0"/>
        <v>-65910000</v>
      </c>
      <c r="G7" s="278" t="s">
        <v>80</v>
      </c>
      <c r="H7" s="281"/>
      <c r="I7" s="281"/>
      <c r="J7" s="28">
        <f>SUM(J8,J15,J18)</f>
        <v>233687060</v>
      </c>
      <c r="K7" s="28">
        <f>SUM(K8,K15,K18)</f>
        <v>237825060</v>
      </c>
      <c r="L7" s="85">
        <f t="shared" ref="L7:L60" si="1">K7-J7</f>
        <v>4138000</v>
      </c>
    </row>
    <row r="8" spans="1:13" ht="28.5" customHeight="1" x14ac:dyDescent="0.15">
      <c r="A8" s="86"/>
      <c r="B8" s="74" t="s">
        <v>63</v>
      </c>
      <c r="C8" s="72"/>
      <c r="D8" s="28">
        <f>SUM(D9,D10)</f>
        <v>339035060</v>
      </c>
      <c r="E8" s="28">
        <f>SUM(E9,E10)</f>
        <v>273125060</v>
      </c>
      <c r="F8" s="28">
        <f t="shared" si="0"/>
        <v>-65910000</v>
      </c>
      <c r="G8" s="73"/>
      <c r="H8" s="74" t="s">
        <v>64</v>
      </c>
      <c r="I8" s="77"/>
      <c r="J8" s="28">
        <f>SUM(J9:J14)</f>
        <v>216400440</v>
      </c>
      <c r="K8" s="28">
        <f>SUM(K9:K14)</f>
        <v>224318460</v>
      </c>
      <c r="L8" s="85">
        <f t="shared" si="1"/>
        <v>7918020</v>
      </c>
    </row>
    <row r="9" spans="1:13" ht="28.5" customHeight="1" x14ac:dyDescent="0.15">
      <c r="A9" s="86"/>
      <c r="B9" s="74"/>
      <c r="C9" s="72" t="s">
        <v>63</v>
      </c>
      <c r="D9" s="28">
        <v>230937060</v>
      </c>
      <c r="E9" s="28">
        <v>232625060</v>
      </c>
      <c r="F9" s="28">
        <f>E9-D9</f>
        <v>1688000</v>
      </c>
      <c r="G9" s="73"/>
      <c r="H9" s="74"/>
      <c r="I9" s="77" t="s">
        <v>66</v>
      </c>
      <c r="J9" s="28">
        <v>144611800</v>
      </c>
      <c r="K9" s="28">
        <v>148546400</v>
      </c>
      <c r="L9" s="85">
        <f t="shared" si="1"/>
        <v>3934600</v>
      </c>
      <c r="M9" s="30"/>
    </row>
    <row r="10" spans="1:13" s="17" customFormat="1" ht="28.5" customHeight="1" x14ac:dyDescent="0.15">
      <c r="A10" s="86"/>
      <c r="B10" s="74"/>
      <c r="C10" s="71" t="s">
        <v>68</v>
      </c>
      <c r="D10" s="47">
        <v>108098000</v>
      </c>
      <c r="E10" s="47">
        <v>40500000</v>
      </c>
      <c r="F10" s="28">
        <f>E10-D10</f>
        <v>-67598000</v>
      </c>
      <c r="G10" s="73"/>
      <c r="H10" s="74"/>
      <c r="I10" s="77" t="s">
        <v>69</v>
      </c>
      <c r="J10" s="28">
        <v>16707780</v>
      </c>
      <c r="K10" s="28">
        <v>18424000</v>
      </c>
      <c r="L10" s="85">
        <f t="shared" si="1"/>
        <v>1716220</v>
      </c>
      <c r="M10" s="46"/>
    </row>
    <row r="11" spans="1:13" s="17" customFormat="1" ht="28.5" customHeight="1" x14ac:dyDescent="0.15">
      <c r="A11" s="298" t="s">
        <v>70</v>
      </c>
      <c r="B11" s="299"/>
      <c r="C11" s="300"/>
      <c r="D11" s="28">
        <f>D12</f>
        <v>13240000</v>
      </c>
      <c r="E11" s="28">
        <f>SUM(E12)</f>
        <v>7240000</v>
      </c>
      <c r="F11" s="28">
        <f t="shared" si="0"/>
        <v>-6000000</v>
      </c>
      <c r="G11" s="73"/>
      <c r="H11" s="74"/>
      <c r="I11" s="77" t="s">
        <v>71</v>
      </c>
      <c r="J11" s="28">
        <v>14823800</v>
      </c>
      <c r="K11" s="28">
        <v>15403000</v>
      </c>
      <c r="L11" s="85">
        <f t="shared" si="1"/>
        <v>579200</v>
      </c>
      <c r="M11" s="46"/>
    </row>
    <row r="12" spans="1:13" s="17" customFormat="1" ht="28.5" customHeight="1" x14ac:dyDescent="0.15">
      <c r="A12" s="86"/>
      <c r="B12" s="74" t="s">
        <v>70</v>
      </c>
      <c r="C12" s="72"/>
      <c r="D12" s="28">
        <f>SUM(D13,D14)</f>
        <v>13240000</v>
      </c>
      <c r="E12" s="28">
        <f>SUM(E13,E14)</f>
        <v>7240000</v>
      </c>
      <c r="F12" s="28">
        <f t="shared" si="0"/>
        <v>-6000000</v>
      </c>
      <c r="G12" s="73"/>
      <c r="H12" s="74"/>
      <c r="I12" s="77" t="s">
        <v>72</v>
      </c>
      <c r="J12" s="28">
        <v>220000</v>
      </c>
      <c r="K12" s="28">
        <v>220000</v>
      </c>
      <c r="L12" s="85">
        <f t="shared" si="1"/>
        <v>0</v>
      </c>
      <c r="M12" s="46"/>
    </row>
    <row r="13" spans="1:13" s="17" customFormat="1" ht="28.5" customHeight="1" x14ac:dyDescent="0.15">
      <c r="A13" s="86"/>
      <c r="B13" s="74"/>
      <c r="C13" s="72" t="s">
        <v>70</v>
      </c>
      <c r="D13" s="47">
        <v>6400000</v>
      </c>
      <c r="E13" s="47">
        <v>6400000</v>
      </c>
      <c r="F13" s="28">
        <f t="shared" si="0"/>
        <v>0</v>
      </c>
      <c r="G13" s="205"/>
      <c r="H13" s="205"/>
      <c r="I13" s="77" t="s">
        <v>73</v>
      </c>
      <c r="J13" s="28">
        <v>38387060</v>
      </c>
      <c r="K13" s="28">
        <v>40325060</v>
      </c>
      <c r="L13" s="85">
        <f t="shared" si="1"/>
        <v>1938000</v>
      </c>
      <c r="M13" s="46"/>
    </row>
    <row r="14" spans="1:13" s="17" customFormat="1" ht="28.5" customHeight="1" x14ac:dyDescent="0.15">
      <c r="A14" s="86"/>
      <c r="B14" s="74"/>
      <c r="C14" s="72" t="s">
        <v>74</v>
      </c>
      <c r="D14" s="47">
        <v>6840000</v>
      </c>
      <c r="E14" s="47">
        <v>840000</v>
      </c>
      <c r="F14" s="28">
        <f t="shared" si="0"/>
        <v>-6000000</v>
      </c>
      <c r="G14" s="205"/>
      <c r="H14" s="205"/>
      <c r="I14" s="210" t="s">
        <v>86</v>
      </c>
      <c r="J14" s="28">
        <v>1650000</v>
      </c>
      <c r="K14" s="28">
        <v>1400000</v>
      </c>
      <c r="L14" s="85">
        <f t="shared" si="1"/>
        <v>-250000</v>
      </c>
    </row>
    <row r="15" spans="1:13" s="17" customFormat="1" ht="28.5" customHeight="1" x14ac:dyDescent="0.15">
      <c r="A15" s="86" t="s">
        <v>75</v>
      </c>
      <c r="B15" s="74"/>
      <c r="C15" s="75"/>
      <c r="D15" s="47">
        <f>D16</f>
        <v>42745000</v>
      </c>
      <c r="E15" s="47">
        <f>SUM(E16)</f>
        <v>30100000</v>
      </c>
      <c r="F15" s="28">
        <f t="shared" si="0"/>
        <v>-12645000</v>
      </c>
      <c r="G15" s="18"/>
      <c r="H15" s="277" t="s">
        <v>92</v>
      </c>
      <c r="I15" s="277"/>
      <c r="J15" s="28">
        <f>SUM(J16,J17)</f>
        <v>8352000</v>
      </c>
      <c r="K15" s="28">
        <f>SUM(K16,K17)</f>
        <v>9500000</v>
      </c>
      <c r="L15" s="85">
        <f t="shared" si="1"/>
        <v>1148000</v>
      </c>
    </row>
    <row r="16" spans="1:13" s="17" customFormat="1" ht="28.5" customHeight="1" x14ac:dyDescent="0.15">
      <c r="A16" s="87"/>
      <c r="B16" s="292" t="s">
        <v>75</v>
      </c>
      <c r="C16" s="293"/>
      <c r="D16" s="47">
        <f>SUM(D17,D18)</f>
        <v>42745000</v>
      </c>
      <c r="E16" s="47">
        <f>SUM(E17,E18)</f>
        <v>30100000</v>
      </c>
      <c r="F16" s="28">
        <f t="shared" si="0"/>
        <v>-12645000</v>
      </c>
      <c r="G16" s="73"/>
      <c r="H16" s="76"/>
      <c r="I16" s="77" t="s">
        <v>7</v>
      </c>
      <c r="J16" s="28">
        <v>3752000</v>
      </c>
      <c r="K16" s="28">
        <v>3500000</v>
      </c>
      <c r="L16" s="85">
        <f t="shared" si="1"/>
        <v>-252000</v>
      </c>
    </row>
    <row r="17" spans="1:12" s="17" customFormat="1" ht="28.5" customHeight="1" x14ac:dyDescent="0.15">
      <c r="A17" s="86"/>
      <c r="B17" s="49"/>
      <c r="C17" s="50" t="s">
        <v>85</v>
      </c>
      <c r="D17" s="47">
        <v>100000</v>
      </c>
      <c r="E17" s="47">
        <v>100000</v>
      </c>
      <c r="F17" s="28">
        <f t="shared" si="0"/>
        <v>0</v>
      </c>
      <c r="G17" s="73"/>
      <c r="H17" s="74"/>
      <c r="I17" s="77" t="s">
        <v>104</v>
      </c>
      <c r="J17" s="28">
        <v>4600000</v>
      </c>
      <c r="K17" s="28">
        <v>6000000</v>
      </c>
      <c r="L17" s="85">
        <f t="shared" si="1"/>
        <v>1400000</v>
      </c>
    </row>
    <row r="18" spans="1:12" ht="28.5" customHeight="1" x14ac:dyDescent="0.15">
      <c r="A18" s="86"/>
      <c r="B18" s="49"/>
      <c r="C18" s="50" t="s">
        <v>84</v>
      </c>
      <c r="D18" s="47">
        <v>42645000</v>
      </c>
      <c r="E18" s="47">
        <v>30000000</v>
      </c>
      <c r="F18" s="28">
        <f t="shared" si="0"/>
        <v>-12645000</v>
      </c>
      <c r="G18" s="177"/>
      <c r="H18" s="276" t="s">
        <v>51</v>
      </c>
      <c r="I18" s="276"/>
      <c r="J18" s="28">
        <f>SUM(J19:J22)</f>
        <v>8934620</v>
      </c>
      <c r="K18" s="28">
        <f>SUM(K19:K22)</f>
        <v>4006600</v>
      </c>
      <c r="L18" s="85">
        <f t="shared" si="1"/>
        <v>-4928020</v>
      </c>
    </row>
    <row r="19" spans="1:12" ht="28.5" customHeight="1" x14ac:dyDescent="0.15">
      <c r="A19" s="208" t="s">
        <v>36</v>
      </c>
      <c r="B19" s="205"/>
      <c r="C19" s="205"/>
      <c r="D19" s="28">
        <f>D20</f>
        <v>150000</v>
      </c>
      <c r="E19" s="28">
        <f>E20</f>
        <v>150000</v>
      </c>
      <c r="F19" s="28">
        <f t="shared" ref="F19:F20" si="2">E19-D19</f>
        <v>0</v>
      </c>
      <c r="G19" s="177"/>
      <c r="H19" s="18"/>
      <c r="I19" s="51" t="s">
        <v>162</v>
      </c>
      <c r="J19" s="28">
        <v>3200000</v>
      </c>
      <c r="K19" s="28">
        <v>2250000</v>
      </c>
      <c r="L19" s="85">
        <f>K19-J19</f>
        <v>-950000</v>
      </c>
    </row>
    <row r="20" spans="1:12" ht="28.5" customHeight="1" x14ac:dyDescent="0.15">
      <c r="B20" s="294" t="s">
        <v>159</v>
      </c>
      <c r="C20" s="295"/>
      <c r="D20" s="38">
        <f>D21</f>
        <v>150000</v>
      </c>
      <c r="E20" s="38">
        <f>E21</f>
        <v>150000</v>
      </c>
      <c r="F20" s="28">
        <f t="shared" si="2"/>
        <v>0</v>
      </c>
      <c r="G20" s="177"/>
      <c r="H20" s="18"/>
      <c r="I20" s="18" t="s">
        <v>160</v>
      </c>
      <c r="J20" s="98">
        <v>4314620</v>
      </c>
      <c r="K20" s="98">
        <v>256600</v>
      </c>
      <c r="L20" s="85">
        <f t="shared" si="1"/>
        <v>-4058020</v>
      </c>
    </row>
    <row r="21" spans="1:12" ht="28.5" customHeight="1" x14ac:dyDescent="0.15">
      <c r="B21" s="235"/>
      <c r="C21" s="18" t="s">
        <v>36</v>
      </c>
      <c r="D21" s="28">
        <v>150000</v>
      </c>
      <c r="E21" s="270">
        <v>150000</v>
      </c>
      <c r="F21" s="28">
        <f t="shared" ref="F21:F24" si="3">E21-D21</f>
        <v>0</v>
      </c>
      <c r="G21" s="244"/>
      <c r="H21" s="18"/>
      <c r="I21" s="18" t="s">
        <v>237</v>
      </c>
      <c r="J21" s="98">
        <v>1000000</v>
      </c>
      <c r="K21" s="98">
        <v>600000</v>
      </c>
      <c r="L21" s="85">
        <f t="shared" si="1"/>
        <v>-400000</v>
      </c>
    </row>
    <row r="22" spans="1:12" s="1" customFormat="1" ht="28.5" customHeight="1" x14ac:dyDescent="0.15">
      <c r="A22" s="250" t="s">
        <v>9</v>
      </c>
      <c r="B22" s="244"/>
      <c r="C22" s="244"/>
      <c r="D22" s="28">
        <f>D23</f>
        <v>26247513</v>
      </c>
      <c r="E22" s="28">
        <f>E23</f>
        <v>16336693</v>
      </c>
      <c r="F22" s="28">
        <f t="shared" si="3"/>
        <v>-9910820</v>
      </c>
      <c r="G22" s="177"/>
      <c r="H22" s="18"/>
      <c r="I22" s="180" t="s">
        <v>161</v>
      </c>
      <c r="J22" s="28">
        <v>420000</v>
      </c>
      <c r="K22" s="28">
        <v>900000</v>
      </c>
      <c r="L22" s="85">
        <f t="shared" si="1"/>
        <v>480000</v>
      </c>
    </row>
    <row r="23" spans="1:12" s="1" customFormat="1" ht="28.5" customHeight="1" x14ac:dyDescent="0.15">
      <c r="A23" s="26"/>
      <c r="B23" s="246" t="s">
        <v>9</v>
      </c>
      <c r="C23" s="247"/>
      <c r="D23" s="28">
        <f>D24</f>
        <v>26247513</v>
      </c>
      <c r="E23" s="28">
        <f>SUM(E24)</f>
        <v>16336693</v>
      </c>
      <c r="F23" s="28">
        <f t="shared" si="3"/>
        <v>-9910820</v>
      </c>
      <c r="G23" s="278" t="s">
        <v>100</v>
      </c>
      <c r="H23" s="281"/>
      <c r="I23" s="281"/>
      <c r="J23" s="28">
        <f>J24</f>
        <v>208005</v>
      </c>
      <c r="K23" s="28">
        <f>K24</f>
        <v>208005</v>
      </c>
      <c r="L23" s="85">
        <f t="shared" si="1"/>
        <v>0</v>
      </c>
    </row>
    <row r="24" spans="1:12" s="1" customFormat="1" ht="28.5" customHeight="1" thickBot="1" x14ac:dyDescent="0.2">
      <c r="A24" s="108"/>
      <c r="B24" s="109"/>
      <c r="C24" s="89" t="s">
        <v>8</v>
      </c>
      <c r="D24" s="110">
        <v>26247513</v>
      </c>
      <c r="E24" s="110">
        <v>16336693</v>
      </c>
      <c r="F24" s="110">
        <f t="shared" si="3"/>
        <v>-9910820</v>
      </c>
      <c r="G24" s="177"/>
      <c r="H24" s="276" t="s">
        <v>44</v>
      </c>
      <c r="I24" s="276"/>
      <c r="J24" s="28">
        <f>J25</f>
        <v>208005</v>
      </c>
      <c r="K24" s="28">
        <f>K25</f>
        <v>208005</v>
      </c>
      <c r="L24" s="85">
        <f t="shared" si="1"/>
        <v>0</v>
      </c>
    </row>
    <row r="25" spans="1:12" s="1" customFormat="1" ht="28.5" customHeight="1" x14ac:dyDescent="0.15">
      <c r="A25" s="58"/>
      <c r="B25" s="123"/>
      <c r="C25" s="58"/>
      <c r="D25" s="59"/>
      <c r="E25" s="59"/>
      <c r="F25" s="182"/>
      <c r="G25" s="245"/>
      <c r="H25" s="51"/>
      <c r="I25" s="18" t="s">
        <v>44</v>
      </c>
      <c r="J25" s="28">
        <v>208005</v>
      </c>
      <c r="K25" s="28">
        <v>208005</v>
      </c>
      <c r="L25" s="85">
        <f t="shared" si="1"/>
        <v>0</v>
      </c>
    </row>
    <row r="26" spans="1:12" ht="28.5" customHeight="1" x14ac:dyDescent="0.15">
      <c r="A26" s="252"/>
      <c r="B26" s="252"/>
      <c r="C26" s="235"/>
      <c r="D26" s="122"/>
      <c r="E26" s="122"/>
      <c r="F26" s="146"/>
      <c r="G26" s="278" t="s">
        <v>101</v>
      </c>
      <c r="H26" s="279"/>
      <c r="I26" s="279"/>
      <c r="J26" s="28">
        <f>J27</f>
        <v>15231400</v>
      </c>
      <c r="K26" s="28">
        <f>K27</f>
        <v>2500000</v>
      </c>
      <c r="L26" s="85">
        <f t="shared" si="1"/>
        <v>-12731400</v>
      </c>
    </row>
    <row r="27" spans="1:12" ht="28.5" customHeight="1" x14ac:dyDescent="0.15">
      <c r="A27" s="252"/>
      <c r="B27" s="252"/>
      <c r="C27" s="235"/>
      <c r="D27" s="122"/>
      <c r="E27" s="122"/>
      <c r="F27" s="146"/>
      <c r="G27" s="245"/>
      <c r="H27" s="274" t="s">
        <v>96</v>
      </c>
      <c r="I27" s="275"/>
      <c r="J27" s="28">
        <f>J28</f>
        <v>15231400</v>
      </c>
      <c r="K27" s="28">
        <f>K28</f>
        <v>2500000</v>
      </c>
      <c r="L27" s="85">
        <f t="shared" si="1"/>
        <v>-12731400</v>
      </c>
    </row>
    <row r="28" spans="1:12" ht="28.5" customHeight="1" x14ac:dyDescent="0.15">
      <c r="A28" s="121"/>
      <c r="B28" s="58"/>
      <c r="C28" s="57"/>
      <c r="D28" s="58"/>
      <c r="E28" s="58"/>
      <c r="F28" s="147"/>
      <c r="G28" s="245"/>
      <c r="H28" s="99"/>
      <c r="I28" s="104" t="s">
        <v>76</v>
      </c>
      <c r="J28" s="28">
        <v>15231400</v>
      </c>
      <c r="K28" s="28">
        <v>2500000</v>
      </c>
      <c r="L28" s="85">
        <f t="shared" si="1"/>
        <v>-12731400</v>
      </c>
    </row>
    <row r="29" spans="1:12" ht="28.5" customHeight="1" x14ac:dyDescent="0.15">
      <c r="A29" s="121"/>
      <c r="B29" s="58"/>
      <c r="C29" s="57"/>
      <c r="D29" s="58"/>
      <c r="E29" s="58"/>
      <c r="F29" s="58"/>
      <c r="G29" s="280" t="s">
        <v>102</v>
      </c>
      <c r="H29" s="281"/>
      <c r="I29" s="281"/>
      <c r="J29" s="28">
        <f>J30</f>
        <v>56693531</v>
      </c>
      <c r="K29" s="28">
        <f>K30</f>
        <v>41419111</v>
      </c>
      <c r="L29" s="85">
        <f t="shared" si="1"/>
        <v>-15274420</v>
      </c>
    </row>
    <row r="30" spans="1:12" ht="28.5" customHeight="1" x14ac:dyDescent="0.15">
      <c r="A30" s="56"/>
      <c r="B30" s="56"/>
      <c r="C30" s="57"/>
      <c r="D30" s="58"/>
      <c r="E30" s="58"/>
      <c r="F30" s="58"/>
      <c r="G30" s="88"/>
      <c r="H30" s="276" t="s">
        <v>57</v>
      </c>
      <c r="I30" s="276"/>
      <c r="J30" s="28">
        <f>SUM(J31,J32,J33)</f>
        <v>56693531</v>
      </c>
      <c r="K30" s="28">
        <f>SUM(K31:K33)</f>
        <v>41419111</v>
      </c>
      <c r="L30" s="85">
        <f t="shared" si="1"/>
        <v>-15274420</v>
      </c>
    </row>
    <row r="31" spans="1:12" ht="28.5" customHeight="1" x14ac:dyDescent="0.15">
      <c r="A31" s="121"/>
      <c r="B31" s="58"/>
      <c r="C31" s="57"/>
      <c r="D31" s="58"/>
      <c r="E31" s="58"/>
      <c r="F31" s="58"/>
      <c r="G31" s="86"/>
      <c r="H31" s="99"/>
      <c r="I31" s="104" t="s">
        <v>77</v>
      </c>
      <c r="J31" s="28">
        <v>17985000</v>
      </c>
      <c r="K31" s="28">
        <v>3840000</v>
      </c>
      <c r="L31" s="85">
        <f t="shared" si="1"/>
        <v>-14145000</v>
      </c>
    </row>
    <row r="32" spans="1:12" ht="28.5" customHeight="1" x14ac:dyDescent="0.15">
      <c r="A32" s="121"/>
      <c r="B32" s="58"/>
      <c r="C32" s="57"/>
      <c r="D32" s="58"/>
      <c r="E32" s="58"/>
      <c r="F32" s="58"/>
      <c r="G32" s="86"/>
      <c r="H32" s="99"/>
      <c r="I32" s="104" t="s">
        <v>78</v>
      </c>
      <c r="J32" s="28">
        <v>33620580</v>
      </c>
      <c r="K32" s="28">
        <v>34420580</v>
      </c>
      <c r="L32" s="85">
        <f t="shared" si="1"/>
        <v>800000</v>
      </c>
    </row>
    <row r="33" spans="1:12" ht="28.5" customHeight="1" x14ac:dyDescent="0.15">
      <c r="A33" s="56"/>
      <c r="B33" s="56"/>
      <c r="C33" s="57"/>
      <c r="D33" s="58"/>
      <c r="E33" s="58"/>
      <c r="F33" s="58"/>
      <c r="G33" s="86"/>
      <c r="H33" s="99"/>
      <c r="I33" s="104" t="s">
        <v>79</v>
      </c>
      <c r="J33" s="28">
        <v>5087951</v>
      </c>
      <c r="K33" s="28">
        <v>3158531</v>
      </c>
      <c r="L33" s="85">
        <f t="shared" si="1"/>
        <v>-1929420</v>
      </c>
    </row>
    <row r="34" spans="1:12" ht="28.5" customHeight="1" x14ac:dyDescent="0.15">
      <c r="A34" s="137"/>
      <c r="B34" s="137"/>
      <c r="C34" s="137"/>
      <c r="D34" s="138"/>
      <c r="E34" s="138"/>
      <c r="F34" s="138"/>
      <c r="G34" s="280" t="s">
        <v>20</v>
      </c>
      <c r="H34" s="281"/>
      <c r="I34" s="281"/>
      <c r="J34" s="25">
        <f>J35</f>
        <v>4499577</v>
      </c>
      <c r="K34" s="25">
        <f>K35</f>
        <v>4499577</v>
      </c>
      <c r="L34" s="85">
        <f>K34-J34</f>
        <v>0</v>
      </c>
    </row>
    <row r="35" spans="1:12" ht="28.5" customHeight="1" x14ac:dyDescent="0.15">
      <c r="A35" s="137"/>
      <c r="B35" s="137"/>
      <c r="C35" s="137"/>
      <c r="D35" s="138"/>
      <c r="E35" s="138"/>
      <c r="F35" s="138"/>
      <c r="G35" s="88"/>
      <c r="H35" s="276" t="s">
        <v>20</v>
      </c>
      <c r="I35" s="276"/>
      <c r="J35" s="25">
        <f>J36</f>
        <v>4499577</v>
      </c>
      <c r="K35" s="25">
        <f>K36</f>
        <v>4499577</v>
      </c>
      <c r="L35" s="85">
        <f>K35-J35</f>
        <v>0</v>
      </c>
    </row>
    <row r="36" spans="1:12" ht="28.5" customHeight="1" x14ac:dyDescent="0.15">
      <c r="A36" s="137"/>
      <c r="B36" s="137"/>
      <c r="C36" s="137"/>
      <c r="D36" s="138"/>
      <c r="E36" s="138"/>
      <c r="F36" s="138"/>
      <c r="G36" s="88"/>
      <c r="H36" s="18"/>
      <c r="I36" s="18" t="s">
        <v>20</v>
      </c>
      <c r="J36" s="25">
        <v>4499577</v>
      </c>
      <c r="K36" s="25">
        <v>4499577</v>
      </c>
      <c r="L36" s="85">
        <f>K36-J36</f>
        <v>0</v>
      </c>
    </row>
    <row r="37" spans="1:12" ht="28.5" customHeight="1" x14ac:dyDescent="0.15">
      <c r="A37" s="137"/>
      <c r="B37" s="137"/>
      <c r="C37" s="137"/>
      <c r="D37" s="138"/>
      <c r="E37" s="138"/>
      <c r="F37" s="138"/>
      <c r="G37" s="301" t="s">
        <v>103</v>
      </c>
      <c r="H37" s="302"/>
      <c r="I37" s="302"/>
      <c r="J37" s="48">
        <f>SUM(J38,J44,J47,J52,J54,J56)</f>
        <v>108098000</v>
      </c>
      <c r="K37" s="48">
        <f>SUM(K38,K44,K47,K52,K54,K56)</f>
        <v>40500000</v>
      </c>
      <c r="L37" s="92">
        <f t="shared" si="1"/>
        <v>-67598000</v>
      </c>
    </row>
    <row r="38" spans="1:12" ht="28.5" customHeight="1" x14ac:dyDescent="0.15">
      <c r="A38" s="56"/>
      <c r="B38" s="56"/>
      <c r="C38" s="57"/>
      <c r="D38" s="58"/>
      <c r="E38" s="58"/>
      <c r="F38" s="58"/>
      <c r="G38" s="86"/>
      <c r="H38" s="276" t="s">
        <v>97</v>
      </c>
      <c r="I38" s="276"/>
      <c r="J38" s="28">
        <f>SUM(J39:J43)</f>
        <v>31000000</v>
      </c>
      <c r="K38" s="28">
        <f>SUM(K39:K43)</f>
        <v>16000000</v>
      </c>
      <c r="L38" s="85">
        <f t="shared" si="1"/>
        <v>-15000000</v>
      </c>
    </row>
    <row r="39" spans="1:12" ht="28.5" customHeight="1" x14ac:dyDescent="0.15">
      <c r="A39" s="56"/>
      <c r="B39" s="56"/>
      <c r="C39" s="227"/>
      <c r="D39" s="58"/>
      <c r="E39" s="58"/>
      <c r="F39" s="58"/>
      <c r="G39" s="229"/>
      <c r="H39" s="35"/>
      <c r="I39" s="35" t="s">
        <v>204</v>
      </c>
      <c r="J39" s="28">
        <v>1570000</v>
      </c>
      <c r="K39" s="28">
        <v>2560000</v>
      </c>
      <c r="L39" s="85">
        <f t="shared" si="1"/>
        <v>990000</v>
      </c>
    </row>
    <row r="40" spans="1:12" ht="28.5" customHeight="1" x14ac:dyDescent="0.15">
      <c r="A40" s="56"/>
      <c r="B40" s="56"/>
      <c r="C40" s="235"/>
      <c r="D40" s="58"/>
      <c r="E40" s="58"/>
      <c r="F40" s="58"/>
      <c r="G40" s="250"/>
      <c r="H40" s="35"/>
      <c r="I40" s="35" t="s">
        <v>254</v>
      </c>
      <c r="J40" s="28">
        <v>2550000</v>
      </c>
      <c r="K40" s="28">
        <v>0</v>
      </c>
      <c r="L40" s="85">
        <f t="shared" si="1"/>
        <v>-2550000</v>
      </c>
    </row>
    <row r="41" spans="1:12" ht="28.5" customHeight="1" x14ac:dyDescent="0.15">
      <c r="A41" s="56"/>
      <c r="B41" s="56"/>
      <c r="C41" s="227"/>
      <c r="D41" s="58"/>
      <c r="E41" s="58"/>
      <c r="F41" s="58"/>
      <c r="G41" s="229"/>
      <c r="H41" s="35"/>
      <c r="I41" s="35" t="s">
        <v>205</v>
      </c>
      <c r="J41" s="28">
        <v>4000000</v>
      </c>
      <c r="K41" s="28">
        <v>0</v>
      </c>
      <c r="L41" s="85">
        <f t="shared" si="1"/>
        <v>-4000000</v>
      </c>
    </row>
    <row r="42" spans="1:12" ht="28.5" customHeight="1" x14ac:dyDescent="0.15">
      <c r="A42" s="56"/>
      <c r="B42" s="56"/>
      <c r="C42" s="227"/>
      <c r="D42" s="58"/>
      <c r="E42" s="58"/>
      <c r="F42" s="58"/>
      <c r="G42" s="229"/>
      <c r="H42" s="35"/>
      <c r="I42" s="35" t="s">
        <v>206</v>
      </c>
      <c r="J42" s="28">
        <v>9830000</v>
      </c>
      <c r="K42" s="28">
        <v>12972000</v>
      </c>
      <c r="L42" s="85">
        <f t="shared" si="1"/>
        <v>3142000</v>
      </c>
    </row>
    <row r="43" spans="1:12" ht="28.5" customHeight="1" x14ac:dyDescent="0.15">
      <c r="A43" s="56"/>
      <c r="B43" s="56"/>
      <c r="C43" s="227"/>
      <c r="D43" s="58"/>
      <c r="E43" s="58"/>
      <c r="F43" s="58"/>
      <c r="G43" s="229"/>
      <c r="H43" s="35"/>
      <c r="I43" s="35" t="s">
        <v>207</v>
      </c>
      <c r="J43" s="28">
        <v>13050000</v>
      </c>
      <c r="K43" s="28">
        <v>468000</v>
      </c>
      <c r="L43" s="85">
        <f t="shared" si="1"/>
        <v>-12582000</v>
      </c>
    </row>
    <row r="44" spans="1:12" ht="28.5" customHeight="1" x14ac:dyDescent="0.15">
      <c r="A44" s="56"/>
      <c r="B44" s="56"/>
      <c r="C44" s="57"/>
      <c r="D44" s="58"/>
      <c r="E44" s="58"/>
      <c r="F44" s="58"/>
      <c r="G44" s="86"/>
      <c r="H44" s="276" t="s">
        <v>98</v>
      </c>
      <c r="I44" s="276"/>
      <c r="J44" s="28">
        <f>SUM(J45,J46)</f>
        <v>24500000</v>
      </c>
      <c r="K44" s="28">
        <f>SUM(K45:K46)</f>
        <v>24500000</v>
      </c>
      <c r="L44" s="85">
        <f t="shared" si="1"/>
        <v>0</v>
      </c>
    </row>
    <row r="45" spans="1:12" s="17" customFormat="1" ht="28.5" customHeight="1" x14ac:dyDescent="0.15">
      <c r="A45" s="56"/>
      <c r="B45" s="56"/>
      <c r="C45" s="227"/>
      <c r="D45" s="58"/>
      <c r="E45" s="58"/>
      <c r="F45" s="58"/>
      <c r="G45" s="111"/>
      <c r="H45" s="35"/>
      <c r="I45" s="35" t="s">
        <v>208</v>
      </c>
      <c r="J45" s="25">
        <v>7700000</v>
      </c>
      <c r="K45" s="25">
        <v>7700000</v>
      </c>
      <c r="L45" s="85">
        <f t="shared" si="1"/>
        <v>0</v>
      </c>
    </row>
    <row r="46" spans="1:12" s="17" customFormat="1" ht="28.5" customHeight="1" x14ac:dyDescent="0.15">
      <c r="A46" s="56"/>
      <c r="B46" s="56"/>
      <c r="C46" s="227"/>
      <c r="D46" s="58"/>
      <c r="E46" s="58"/>
      <c r="F46" s="58"/>
      <c r="G46" s="111"/>
      <c r="H46" s="35"/>
      <c r="I46" s="35" t="s">
        <v>209</v>
      </c>
      <c r="J46" s="25">
        <v>16800000</v>
      </c>
      <c r="K46" s="25">
        <v>16800000</v>
      </c>
      <c r="L46" s="85">
        <f t="shared" si="1"/>
        <v>0</v>
      </c>
    </row>
    <row r="47" spans="1:12" ht="28.5" customHeight="1" x14ac:dyDescent="0.15">
      <c r="A47" s="56"/>
      <c r="B47" s="56"/>
      <c r="C47" s="57"/>
      <c r="D47" s="58"/>
      <c r="E47" s="58"/>
      <c r="F47" s="58"/>
      <c r="G47" s="88"/>
      <c r="H47" s="294" t="s">
        <v>99</v>
      </c>
      <c r="I47" s="295"/>
      <c r="J47" s="25">
        <f>SUM(J48:J51)</f>
        <v>35000000</v>
      </c>
      <c r="K47" s="25">
        <f>SUM(K48:K51)</f>
        <v>0</v>
      </c>
      <c r="L47" s="85">
        <f t="shared" si="1"/>
        <v>-35000000</v>
      </c>
    </row>
    <row r="48" spans="1:12" ht="28.5" customHeight="1" x14ac:dyDescent="0.15">
      <c r="A48" s="56"/>
      <c r="B48" s="56"/>
      <c r="C48" s="57"/>
      <c r="D48" s="58"/>
      <c r="E48" s="58"/>
      <c r="F48" s="58"/>
      <c r="G48" s="88"/>
      <c r="H48" s="18"/>
      <c r="I48" s="230" t="s">
        <v>15</v>
      </c>
      <c r="J48" s="25">
        <v>22214000</v>
      </c>
      <c r="K48" s="25">
        <v>0</v>
      </c>
      <c r="L48" s="85">
        <f t="shared" si="1"/>
        <v>-22214000</v>
      </c>
    </row>
    <row r="49" spans="1:12" ht="28.5" customHeight="1" x14ac:dyDescent="0.15">
      <c r="A49" s="56"/>
      <c r="B49" s="56"/>
      <c r="C49" s="227"/>
      <c r="D49" s="58"/>
      <c r="E49" s="58"/>
      <c r="F49" s="58"/>
      <c r="G49" s="88"/>
      <c r="H49" s="18"/>
      <c r="I49" s="230" t="s">
        <v>210</v>
      </c>
      <c r="J49" s="25">
        <v>4323000</v>
      </c>
      <c r="K49" s="25">
        <v>0</v>
      </c>
      <c r="L49" s="85">
        <f t="shared" si="1"/>
        <v>-4323000</v>
      </c>
    </row>
    <row r="50" spans="1:12" ht="28.5" customHeight="1" x14ac:dyDescent="0.15">
      <c r="A50" s="56"/>
      <c r="B50" s="56"/>
      <c r="C50" s="227"/>
      <c r="D50" s="58"/>
      <c r="E50" s="58"/>
      <c r="F50" s="58"/>
      <c r="G50" s="88"/>
      <c r="H50" s="18"/>
      <c r="I50" s="230" t="s">
        <v>211</v>
      </c>
      <c r="J50" s="25">
        <v>3463000</v>
      </c>
      <c r="K50" s="25">
        <v>0</v>
      </c>
      <c r="L50" s="85">
        <f t="shared" si="1"/>
        <v>-3463000</v>
      </c>
    </row>
    <row r="51" spans="1:12" ht="28.5" customHeight="1" x14ac:dyDescent="0.15">
      <c r="A51" s="56"/>
      <c r="B51" s="56"/>
      <c r="C51" s="227"/>
      <c r="D51" s="58"/>
      <c r="E51" s="58"/>
      <c r="F51" s="58"/>
      <c r="G51" s="88"/>
      <c r="H51" s="18"/>
      <c r="I51" s="230" t="s">
        <v>209</v>
      </c>
      <c r="J51" s="25">
        <v>5000000</v>
      </c>
      <c r="K51" s="25">
        <v>0</v>
      </c>
      <c r="L51" s="85">
        <f t="shared" si="1"/>
        <v>-5000000</v>
      </c>
    </row>
    <row r="52" spans="1:12" ht="28.5" customHeight="1" x14ac:dyDescent="0.15">
      <c r="A52" s="56"/>
      <c r="B52" s="56"/>
      <c r="C52" s="235"/>
      <c r="D52" s="58"/>
      <c r="E52" s="58"/>
      <c r="F52" s="58"/>
      <c r="G52" s="88"/>
      <c r="H52" s="303" t="s">
        <v>255</v>
      </c>
      <c r="I52" s="304"/>
      <c r="J52" s="25">
        <f>J53</f>
        <v>2300000</v>
      </c>
      <c r="K52" s="25">
        <f>K53</f>
        <v>0</v>
      </c>
      <c r="L52" s="85">
        <f t="shared" si="1"/>
        <v>-2300000</v>
      </c>
    </row>
    <row r="53" spans="1:12" ht="28.5" customHeight="1" x14ac:dyDescent="0.15">
      <c r="A53" s="56"/>
      <c r="B53" s="56"/>
      <c r="C53" s="235"/>
      <c r="D53" s="58"/>
      <c r="E53" s="58"/>
      <c r="F53" s="58"/>
      <c r="G53" s="88"/>
      <c r="H53" s="18"/>
      <c r="I53" s="248" t="s">
        <v>256</v>
      </c>
      <c r="J53" s="25">
        <v>2300000</v>
      </c>
      <c r="K53" s="25">
        <v>0</v>
      </c>
      <c r="L53" s="85">
        <f t="shared" si="1"/>
        <v>-2300000</v>
      </c>
    </row>
    <row r="54" spans="1:12" ht="28.5" customHeight="1" x14ac:dyDescent="0.15">
      <c r="A54" s="56"/>
      <c r="B54" s="56"/>
      <c r="C54" s="57"/>
      <c r="D54" s="58"/>
      <c r="E54" s="58"/>
      <c r="F54" s="58"/>
      <c r="G54" s="88"/>
      <c r="H54" s="303" t="s">
        <v>258</v>
      </c>
      <c r="I54" s="304"/>
      <c r="J54" s="25">
        <f>J55</f>
        <v>6500000</v>
      </c>
      <c r="K54" s="25">
        <f>K55</f>
        <v>0</v>
      </c>
      <c r="L54" s="85">
        <f t="shared" si="1"/>
        <v>-6500000</v>
      </c>
    </row>
    <row r="55" spans="1:12" ht="28.5" customHeight="1" x14ac:dyDescent="0.15">
      <c r="A55" s="56"/>
      <c r="B55" s="56"/>
      <c r="C55" s="57"/>
      <c r="D55" s="58"/>
      <c r="E55" s="58"/>
      <c r="F55" s="58"/>
      <c r="G55" s="88"/>
      <c r="H55" s="18"/>
      <c r="I55" s="102" t="s">
        <v>257</v>
      </c>
      <c r="J55" s="25">
        <v>6500000</v>
      </c>
      <c r="K55" s="25">
        <v>0</v>
      </c>
      <c r="L55" s="85">
        <f t="shared" si="1"/>
        <v>-6500000</v>
      </c>
    </row>
    <row r="56" spans="1:12" ht="28.5" customHeight="1" x14ac:dyDescent="0.15">
      <c r="A56" s="56"/>
      <c r="B56" s="56"/>
      <c r="C56" s="235"/>
      <c r="D56" s="58"/>
      <c r="E56" s="58"/>
      <c r="F56" s="58"/>
      <c r="G56" s="267"/>
      <c r="H56" s="303" t="s">
        <v>282</v>
      </c>
      <c r="I56" s="304"/>
      <c r="J56" s="25">
        <f>J57</f>
        <v>8798000</v>
      </c>
      <c r="K56" s="25">
        <f>K57</f>
        <v>0</v>
      </c>
      <c r="L56" s="85"/>
    </row>
    <row r="57" spans="1:12" ht="28.5" customHeight="1" x14ac:dyDescent="0.15">
      <c r="A57" s="56"/>
      <c r="B57" s="56"/>
      <c r="C57" s="235"/>
      <c r="D57" s="58"/>
      <c r="E57" s="58"/>
      <c r="F57" s="58"/>
      <c r="G57" s="267"/>
      <c r="H57" s="18"/>
      <c r="I57" s="37" t="s">
        <v>282</v>
      </c>
      <c r="J57" s="266">
        <v>8798000</v>
      </c>
      <c r="K57" s="25">
        <v>0</v>
      </c>
      <c r="L57" s="85"/>
    </row>
    <row r="58" spans="1:12" ht="28.5" customHeight="1" x14ac:dyDescent="0.15">
      <c r="A58" s="56"/>
      <c r="B58" s="56"/>
      <c r="C58" s="235"/>
      <c r="D58" s="58"/>
      <c r="E58" s="58"/>
      <c r="F58" s="58"/>
      <c r="G58" s="307" t="s">
        <v>259</v>
      </c>
      <c r="H58" s="308"/>
      <c r="I58" s="309"/>
      <c r="J58" s="25">
        <f>J59</f>
        <v>3000000</v>
      </c>
      <c r="K58" s="25">
        <f>K59</f>
        <v>0</v>
      </c>
      <c r="L58" s="85">
        <f t="shared" si="1"/>
        <v>-3000000</v>
      </c>
    </row>
    <row r="59" spans="1:12" ht="28.5" customHeight="1" x14ac:dyDescent="0.15">
      <c r="A59" s="56"/>
      <c r="B59" s="56"/>
      <c r="C59" s="57"/>
      <c r="D59" s="58"/>
      <c r="E59" s="58"/>
      <c r="F59" s="58"/>
      <c r="G59" s="88"/>
      <c r="H59" s="305" t="s">
        <v>260</v>
      </c>
      <c r="I59" s="306"/>
      <c r="J59" s="25">
        <f>J60</f>
        <v>3000000</v>
      </c>
      <c r="K59" s="25">
        <f>K60</f>
        <v>0</v>
      </c>
      <c r="L59" s="85">
        <f t="shared" si="1"/>
        <v>-3000000</v>
      </c>
    </row>
    <row r="60" spans="1:12" ht="28.5" customHeight="1" thickBot="1" x14ac:dyDescent="0.2">
      <c r="A60" s="56"/>
      <c r="B60" s="56"/>
      <c r="C60" s="57"/>
      <c r="D60" s="58"/>
      <c r="E60" s="58"/>
      <c r="F60" s="58"/>
      <c r="G60" s="254"/>
      <c r="H60" s="255"/>
      <c r="I60" s="90" t="s">
        <v>260</v>
      </c>
      <c r="J60" s="269">
        <v>3000000</v>
      </c>
      <c r="K60" s="117">
        <v>0</v>
      </c>
      <c r="L60" s="91">
        <f t="shared" si="1"/>
        <v>-3000000</v>
      </c>
    </row>
    <row r="61" spans="1:12" x14ac:dyDescent="0.15">
      <c r="J61" s="36"/>
      <c r="K61" s="36"/>
      <c r="L61" s="36"/>
    </row>
    <row r="62" spans="1:12" x14ac:dyDescent="0.15">
      <c r="J62" s="36"/>
      <c r="K62" s="36"/>
      <c r="L62" s="36"/>
    </row>
    <row r="63" spans="1:12" x14ac:dyDescent="0.15">
      <c r="J63" s="36"/>
      <c r="K63" s="36"/>
      <c r="L63" s="36"/>
    </row>
    <row r="64" spans="1:12" x14ac:dyDescent="0.15">
      <c r="J64" s="36"/>
      <c r="K64" s="36"/>
      <c r="L64" s="36"/>
    </row>
    <row r="65" spans="10:12" x14ac:dyDescent="0.15">
      <c r="J65" s="36"/>
      <c r="K65" s="36"/>
      <c r="L65" s="36"/>
    </row>
    <row r="66" spans="10:12" x14ac:dyDescent="0.15">
      <c r="J66" s="36"/>
      <c r="K66" s="36"/>
      <c r="L66" s="36"/>
    </row>
  </sheetData>
  <mergeCells count="28">
    <mergeCell ref="H54:I54"/>
    <mergeCell ref="H52:I52"/>
    <mergeCell ref="H47:I47"/>
    <mergeCell ref="H59:I59"/>
    <mergeCell ref="G58:I58"/>
    <mergeCell ref="H56:I56"/>
    <mergeCell ref="H44:I44"/>
    <mergeCell ref="H18:I18"/>
    <mergeCell ref="G23:I23"/>
    <mergeCell ref="A1:L1"/>
    <mergeCell ref="A2:L2"/>
    <mergeCell ref="A6:C6"/>
    <mergeCell ref="G6:I6"/>
    <mergeCell ref="G7:I7"/>
    <mergeCell ref="B16:C16"/>
    <mergeCell ref="B20:C20"/>
    <mergeCell ref="A3:D3"/>
    <mergeCell ref="A11:C11"/>
    <mergeCell ref="G37:I37"/>
    <mergeCell ref="H38:I38"/>
    <mergeCell ref="G34:I34"/>
    <mergeCell ref="H35:I35"/>
    <mergeCell ref="H27:I27"/>
    <mergeCell ref="H24:I24"/>
    <mergeCell ref="H15:I15"/>
    <mergeCell ref="G26:I26"/>
    <mergeCell ref="H30:I30"/>
    <mergeCell ref="G29:I29"/>
  </mergeCells>
  <phoneticPr fontId="3" type="noConversion"/>
  <pageMargins left="0.59055118110236227" right="0.55118110236220474" top="0.78740157480314965" bottom="0.47244094488188981" header="0.6692913385826772" footer="0.51181102362204722"/>
  <pageSetup paperSize="9" scale="69" orientation="portrait" horizontalDpi="4294967293" verticalDpi="4294967293" r:id="rId1"/>
  <headerFooter alignWithMargins="0"/>
  <rowBreaks count="1" manualBreakCount="1">
    <brk id="3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7"/>
  <sheetViews>
    <sheetView topLeftCell="A4" zoomScale="130" zoomScaleNormal="130" zoomScaleSheetLayoutView="100" workbookViewId="0">
      <selection activeCell="E6" sqref="E6"/>
    </sheetView>
  </sheetViews>
  <sheetFormatPr defaultRowHeight="12" x14ac:dyDescent="0.15"/>
  <cols>
    <col min="1" max="2" width="2.77734375" style="26" customWidth="1"/>
    <col min="3" max="3" width="12.109375" style="27" customWidth="1"/>
    <col min="4" max="4" width="11.33203125" style="20" customWidth="1"/>
    <col min="5" max="5" width="12.33203125" style="20" customWidth="1"/>
    <col min="6" max="6" width="9.21875" style="20" customWidth="1"/>
    <col min="7" max="8" width="2.77734375" style="20" customWidth="1"/>
    <col min="9" max="9" width="12.77734375" style="20" customWidth="1"/>
    <col min="10" max="10" width="11.77734375" style="20" customWidth="1"/>
    <col min="11" max="11" width="12.88671875" style="36" customWidth="1"/>
    <col min="12" max="12" width="11" style="20" customWidth="1"/>
    <col min="13" max="16384" width="8.88671875" style="20"/>
  </cols>
  <sheetData>
    <row r="1" spans="1:14" s="1" customFormat="1" ht="27" customHeight="1" x14ac:dyDescent="0.15">
      <c r="A1" s="282" t="s">
        <v>296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4" s="2" customFormat="1" ht="27" customHeight="1" x14ac:dyDescent="0.15">
      <c r="A2" s="285" t="s">
        <v>67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4" s="17" customFormat="1" ht="27" customHeight="1" x14ac:dyDescent="0.15">
      <c r="A3" s="32" t="s">
        <v>59</v>
      </c>
      <c r="B3" s="310" t="s">
        <v>297</v>
      </c>
      <c r="C3" s="310"/>
      <c r="D3" s="13"/>
      <c r="E3" s="13"/>
      <c r="F3" s="14"/>
      <c r="G3" s="22"/>
      <c r="H3" s="22"/>
      <c r="I3" s="19"/>
      <c r="J3" s="21"/>
      <c r="K3" s="28"/>
      <c r="L3" s="33"/>
    </row>
    <row r="4" spans="1:14" s="17" customFormat="1" ht="27" customHeight="1" thickBot="1" x14ac:dyDescent="0.2">
      <c r="A4" s="39"/>
      <c r="B4" s="61"/>
      <c r="C4" s="40"/>
      <c r="D4" s="61"/>
      <c r="E4" s="61"/>
      <c r="F4" s="61"/>
      <c r="G4" s="61"/>
      <c r="H4" s="61"/>
      <c r="I4" s="61"/>
      <c r="J4" s="61"/>
      <c r="K4" s="196"/>
      <c r="L4" s="78" t="s">
        <v>60</v>
      </c>
    </row>
    <row r="5" spans="1:14" ht="27" customHeight="1" x14ac:dyDescent="0.15">
      <c r="A5" s="79" t="s">
        <v>0</v>
      </c>
      <c r="B5" s="80" t="s">
        <v>1</v>
      </c>
      <c r="C5" s="81" t="s">
        <v>2</v>
      </c>
      <c r="D5" s="82" t="s">
        <v>294</v>
      </c>
      <c r="E5" s="82" t="s">
        <v>295</v>
      </c>
      <c r="F5" s="81" t="s">
        <v>61</v>
      </c>
      <c r="G5" s="81" t="s">
        <v>0</v>
      </c>
      <c r="H5" s="81" t="s">
        <v>1</v>
      </c>
      <c r="I5" s="81" t="s">
        <v>2</v>
      </c>
      <c r="J5" s="82" t="s">
        <v>294</v>
      </c>
      <c r="K5" s="82" t="s">
        <v>295</v>
      </c>
      <c r="L5" s="84" t="s">
        <v>61</v>
      </c>
    </row>
    <row r="6" spans="1:14" s="1" customFormat="1" ht="27" customHeight="1" x14ac:dyDescent="0.15">
      <c r="A6" s="288" t="s">
        <v>62</v>
      </c>
      <c r="B6" s="289"/>
      <c r="C6" s="289"/>
      <c r="D6" s="29">
        <f>SUM(D7,D10,D14,D17)</f>
        <v>461926746</v>
      </c>
      <c r="E6" s="29">
        <f>SUM(E7,E10,E14,E17)</f>
        <v>466562206</v>
      </c>
      <c r="F6" s="28">
        <f t="shared" ref="F6:F12" si="0">E6-D6</f>
        <v>4635460</v>
      </c>
      <c r="G6" s="289" t="s">
        <v>62</v>
      </c>
      <c r="H6" s="289"/>
      <c r="I6" s="289"/>
      <c r="J6" s="29">
        <f>SUM(J7,J21)</f>
        <v>461926746</v>
      </c>
      <c r="K6" s="29">
        <f>SUM(K7,K21)</f>
        <v>466562206</v>
      </c>
      <c r="L6" s="85">
        <f t="shared" ref="L6:L27" si="1">K6-J6</f>
        <v>4635460</v>
      </c>
    </row>
    <row r="7" spans="1:14" ht="27" customHeight="1" x14ac:dyDescent="0.15">
      <c r="A7" s="313" t="s">
        <v>65</v>
      </c>
      <c r="B7" s="276"/>
      <c r="C7" s="276"/>
      <c r="D7" s="29">
        <f>D8</f>
        <v>452413540</v>
      </c>
      <c r="E7" s="29">
        <f>E8</f>
        <v>457049000</v>
      </c>
      <c r="F7" s="28">
        <f t="shared" si="0"/>
        <v>4635460</v>
      </c>
      <c r="G7" s="204" t="s">
        <v>197</v>
      </c>
      <c r="H7" s="204"/>
      <c r="I7" s="204"/>
      <c r="J7" s="25">
        <f>SUM(J8,J14,J16)</f>
        <v>444416746</v>
      </c>
      <c r="K7" s="25">
        <f>SUM(K8,K14,K16)</f>
        <v>457262206</v>
      </c>
      <c r="L7" s="197">
        <f t="shared" si="1"/>
        <v>12845460</v>
      </c>
      <c r="M7" s="30"/>
      <c r="N7" s="30"/>
    </row>
    <row r="8" spans="1:14" ht="27" customHeight="1" x14ac:dyDescent="0.15">
      <c r="A8" s="208"/>
      <c r="B8" s="276" t="s">
        <v>65</v>
      </c>
      <c r="C8" s="276"/>
      <c r="D8" s="29">
        <f>D9</f>
        <v>452413540</v>
      </c>
      <c r="E8" s="29">
        <f>E9</f>
        <v>457049000</v>
      </c>
      <c r="F8" s="28">
        <f t="shared" si="0"/>
        <v>4635460</v>
      </c>
      <c r="G8" s="205"/>
      <c r="H8" s="205" t="s">
        <v>15</v>
      </c>
      <c r="I8" s="210"/>
      <c r="J8" s="25">
        <f>SUM(J9:J13)</f>
        <v>417255126</v>
      </c>
      <c r="K8" s="25">
        <f>SUM(K9:K13)</f>
        <v>433057446</v>
      </c>
      <c r="L8" s="197">
        <f t="shared" si="1"/>
        <v>15802320</v>
      </c>
    </row>
    <row r="9" spans="1:14" ht="27" customHeight="1" x14ac:dyDescent="0.15">
      <c r="A9" s="208"/>
      <c r="B9" s="205"/>
      <c r="C9" s="31" t="s">
        <v>105</v>
      </c>
      <c r="D9" s="29">
        <v>452413540</v>
      </c>
      <c r="E9" s="29">
        <v>457049000</v>
      </c>
      <c r="F9" s="28">
        <f t="shared" si="0"/>
        <v>4635460</v>
      </c>
      <c r="G9" s="205"/>
      <c r="H9" s="205"/>
      <c r="I9" s="210" t="s">
        <v>13</v>
      </c>
      <c r="J9" s="25">
        <v>299675916</v>
      </c>
      <c r="K9" s="25">
        <v>300263216</v>
      </c>
      <c r="L9" s="197">
        <f t="shared" si="1"/>
        <v>587300</v>
      </c>
    </row>
    <row r="10" spans="1:14" ht="27" customHeight="1" x14ac:dyDescent="0.15">
      <c r="A10" s="313" t="s">
        <v>10</v>
      </c>
      <c r="B10" s="276"/>
      <c r="C10" s="276"/>
      <c r="D10" s="29">
        <f>D11</f>
        <v>7000000</v>
      </c>
      <c r="E10" s="29">
        <f>E11</f>
        <v>7000000</v>
      </c>
      <c r="F10" s="28">
        <f t="shared" si="0"/>
        <v>0</v>
      </c>
      <c r="G10" s="205"/>
      <c r="H10" s="205"/>
      <c r="I10" s="210" t="s">
        <v>11</v>
      </c>
      <c r="J10" s="25">
        <v>33268570</v>
      </c>
      <c r="K10" s="25">
        <v>33473350</v>
      </c>
      <c r="L10" s="197">
        <f t="shared" si="1"/>
        <v>204780</v>
      </c>
    </row>
    <row r="11" spans="1:14" s="17" customFormat="1" ht="27" customHeight="1" x14ac:dyDescent="0.15">
      <c r="A11" s="112"/>
      <c r="B11" s="276" t="s">
        <v>10</v>
      </c>
      <c r="C11" s="276"/>
      <c r="D11" s="29">
        <f>SUM(D12,D13)</f>
        <v>7000000</v>
      </c>
      <c r="E11" s="29">
        <f>E12</f>
        <v>7000000</v>
      </c>
      <c r="F11" s="28">
        <f t="shared" si="0"/>
        <v>0</v>
      </c>
      <c r="G11" s="205"/>
      <c r="H11" s="205"/>
      <c r="I11" s="210" t="s">
        <v>38</v>
      </c>
      <c r="J11" s="25">
        <v>29702000</v>
      </c>
      <c r="K11" s="25">
        <v>29775900</v>
      </c>
      <c r="L11" s="197">
        <f t="shared" si="1"/>
        <v>73900</v>
      </c>
    </row>
    <row r="12" spans="1:14" s="17" customFormat="1" ht="27" customHeight="1" x14ac:dyDescent="0.15">
      <c r="A12" s="208"/>
      <c r="B12" s="205"/>
      <c r="C12" s="210" t="s">
        <v>10</v>
      </c>
      <c r="D12" s="29">
        <v>7000000</v>
      </c>
      <c r="E12" s="29">
        <v>7000000</v>
      </c>
      <c r="F12" s="28">
        <f t="shared" si="0"/>
        <v>0</v>
      </c>
      <c r="G12" s="205"/>
      <c r="H12" s="205"/>
      <c r="I12" s="210" t="s">
        <v>86</v>
      </c>
      <c r="J12" s="25">
        <v>2000000</v>
      </c>
      <c r="K12" s="25">
        <v>2000000</v>
      </c>
      <c r="L12" s="197">
        <f t="shared" si="1"/>
        <v>0</v>
      </c>
    </row>
    <row r="13" spans="1:14" s="17" customFormat="1" ht="27" customHeight="1" x14ac:dyDescent="0.15">
      <c r="A13" s="124"/>
      <c r="B13" s="125"/>
      <c r="C13" s="37" t="s">
        <v>87</v>
      </c>
      <c r="D13" s="29">
        <v>0</v>
      </c>
      <c r="E13" s="29">
        <v>0</v>
      </c>
      <c r="F13" s="28">
        <f>E13-D13</f>
        <v>0</v>
      </c>
      <c r="G13" s="205"/>
      <c r="H13" s="205"/>
      <c r="I13" s="210" t="s">
        <v>73</v>
      </c>
      <c r="J13" s="25">
        <v>52608640</v>
      </c>
      <c r="K13" s="25">
        <v>67544980</v>
      </c>
      <c r="L13" s="197">
        <f t="shared" si="1"/>
        <v>14936340</v>
      </c>
    </row>
    <row r="14" spans="1:14" s="17" customFormat="1" ht="27" customHeight="1" x14ac:dyDescent="0.15">
      <c r="A14" s="313" t="s">
        <v>163</v>
      </c>
      <c r="B14" s="276"/>
      <c r="C14" s="276"/>
      <c r="D14" s="29">
        <f>D15</f>
        <v>1305206</v>
      </c>
      <c r="E14" s="29">
        <f>E15</f>
        <v>1305206</v>
      </c>
      <c r="F14" s="28">
        <f t="shared" ref="F14:F18" si="2">E14-D14</f>
        <v>0</v>
      </c>
      <c r="G14" s="18"/>
      <c r="H14" s="209" t="s">
        <v>92</v>
      </c>
      <c r="I14" s="209"/>
      <c r="J14" s="25">
        <f>J15</f>
        <v>0</v>
      </c>
      <c r="K14" s="25">
        <f>K15</f>
        <v>0</v>
      </c>
      <c r="L14" s="197">
        <f t="shared" si="1"/>
        <v>0</v>
      </c>
    </row>
    <row r="15" spans="1:14" s="17" customFormat="1" ht="27" customHeight="1" x14ac:dyDescent="0.15">
      <c r="A15" s="208"/>
      <c r="B15" s="276" t="s">
        <v>163</v>
      </c>
      <c r="C15" s="276"/>
      <c r="D15" s="29">
        <f>D16</f>
        <v>1305206</v>
      </c>
      <c r="E15" s="29">
        <f>E16</f>
        <v>1305206</v>
      </c>
      <c r="F15" s="28">
        <f t="shared" si="2"/>
        <v>0</v>
      </c>
      <c r="G15" s="18"/>
      <c r="H15" s="205"/>
      <c r="I15" s="210" t="s">
        <v>82</v>
      </c>
      <c r="J15" s="25">
        <v>0</v>
      </c>
      <c r="K15" s="25">
        <v>0</v>
      </c>
      <c r="L15" s="197">
        <f t="shared" si="1"/>
        <v>0</v>
      </c>
    </row>
    <row r="16" spans="1:14" s="17" customFormat="1" ht="27" customHeight="1" x14ac:dyDescent="0.15">
      <c r="A16" s="208"/>
      <c r="B16" s="205"/>
      <c r="C16" s="31" t="s">
        <v>164</v>
      </c>
      <c r="D16" s="28">
        <v>1305206</v>
      </c>
      <c r="E16" s="28">
        <v>1305206</v>
      </c>
      <c r="F16" s="28">
        <f t="shared" si="2"/>
        <v>0</v>
      </c>
      <c r="G16" s="18"/>
      <c r="H16" s="205" t="s">
        <v>51</v>
      </c>
      <c r="I16" s="205"/>
      <c r="J16" s="25">
        <f>SUM(J17:J20)</f>
        <v>27161620</v>
      </c>
      <c r="K16" s="25">
        <f>SUM(K17:K20)</f>
        <v>24204760</v>
      </c>
      <c r="L16" s="197">
        <f t="shared" si="1"/>
        <v>-2956860</v>
      </c>
    </row>
    <row r="17" spans="1:13" s="1" customFormat="1" ht="27" customHeight="1" x14ac:dyDescent="0.15">
      <c r="A17" s="313" t="s">
        <v>218</v>
      </c>
      <c r="B17" s="276"/>
      <c r="C17" s="276"/>
      <c r="D17" s="21">
        <f>D18</f>
        <v>1208000</v>
      </c>
      <c r="E17" s="21">
        <f>E18</f>
        <v>1208000</v>
      </c>
      <c r="F17" s="28">
        <f t="shared" si="2"/>
        <v>0</v>
      </c>
      <c r="G17" s="18"/>
      <c r="H17" s="18"/>
      <c r="I17" s="18" t="s">
        <v>39</v>
      </c>
      <c r="J17" s="25">
        <v>14381030</v>
      </c>
      <c r="K17" s="25">
        <v>9204170</v>
      </c>
      <c r="L17" s="197">
        <f t="shared" si="1"/>
        <v>-5176860</v>
      </c>
    </row>
    <row r="18" spans="1:13" s="1" customFormat="1" ht="27" customHeight="1" x14ac:dyDescent="0.15">
      <c r="A18" s="208"/>
      <c r="B18" s="276" t="s">
        <v>219</v>
      </c>
      <c r="C18" s="276"/>
      <c r="D18" s="21">
        <f>D19</f>
        <v>1208000</v>
      </c>
      <c r="E18" s="21">
        <f>E19</f>
        <v>1208000</v>
      </c>
      <c r="F18" s="28">
        <f t="shared" si="2"/>
        <v>0</v>
      </c>
      <c r="G18" s="18"/>
      <c r="H18" s="18"/>
      <c r="I18" s="253" t="s">
        <v>261</v>
      </c>
      <c r="J18" s="25">
        <v>240590</v>
      </c>
      <c r="K18" s="25">
        <v>240590</v>
      </c>
      <c r="L18" s="197">
        <f t="shared" si="1"/>
        <v>0</v>
      </c>
    </row>
    <row r="19" spans="1:13" s="1" customFormat="1" ht="27" customHeight="1" thickBot="1" x14ac:dyDescent="0.2">
      <c r="A19" s="113"/>
      <c r="B19" s="114"/>
      <c r="C19" s="119" t="s">
        <v>220</v>
      </c>
      <c r="D19" s="116">
        <v>1208000</v>
      </c>
      <c r="E19" s="116">
        <v>1208000</v>
      </c>
      <c r="F19" s="110">
        <f>E19-D19</f>
        <v>0</v>
      </c>
      <c r="G19" s="249"/>
      <c r="H19" s="18"/>
      <c r="I19" s="210" t="s">
        <v>4</v>
      </c>
      <c r="J19" s="25">
        <v>11760000</v>
      </c>
      <c r="K19" s="25">
        <v>11760000</v>
      </c>
      <c r="L19" s="197">
        <f t="shared" si="1"/>
        <v>0</v>
      </c>
    </row>
    <row r="20" spans="1:13" s="1" customFormat="1" ht="27" customHeight="1" x14ac:dyDescent="0.15">
      <c r="A20" s="251"/>
      <c r="B20" s="252"/>
      <c r="C20" s="123"/>
      <c r="D20" s="123"/>
      <c r="E20" s="123"/>
      <c r="F20" s="256"/>
      <c r="G20" s="207"/>
      <c r="H20" s="18"/>
      <c r="I20" s="54" t="s">
        <v>162</v>
      </c>
      <c r="J20" s="25">
        <v>780000</v>
      </c>
      <c r="K20" s="25">
        <v>3000000</v>
      </c>
      <c r="L20" s="197">
        <f t="shared" si="1"/>
        <v>2220000</v>
      </c>
    </row>
    <row r="21" spans="1:13" s="1" customFormat="1" ht="27" customHeight="1" x14ac:dyDescent="0.15">
      <c r="A21" s="252"/>
      <c r="B21" s="252"/>
      <c r="C21" s="235"/>
      <c r="D21" s="122"/>
      <c r="E21" s="122"/>
      <c r="F21" s="122"/>
      <c r="G21" s="311" t="s">
        <v>29</v>
      </c>
      <c r="H21" s="312"/>
      <c r="I21" s="278"/>
      <c r="J21" s="25">
        <f>SUM(J22,J26)</f>
        <v>17510000</v>
      </c>
      <c r="K21" s="25">
        <f>SUM(K22,K26)</f>
        <v>9300000</v>
      </c>
      <c r="L21" s="197">
        <f t="shared" si="1"/>
        <v>-8210000</v>
      </c>
    </row>
    <row r="22" spans="1:13" s="1" customFormat="1" ht="27" customHeight="1" x14ac:dyDescent="0.15">
      <c r="A22" s="121"/>
      <c r="B22" s="121"/>
      <c r="C22" s="57"/>
      <c r="D22" s="122"/>
      <c r="E22" s="122"/>
      <c r="F22" s="122"/>
      <c r="G22" s="88"/>
      <c r="H22" s="205" t="s">
        <v>29</v>
      </c>
      <c r="I22" s="205"/>
      <c r="J22" s="25">
        <f>SUM(J23:J25)</f>
        <v>4510000</v>
      </c>
      <c r="K22" s="25">
        <f>SUM(K23:K25)</f>
        <v>7300000</v>
      </c>
      <c r="L22" s="197">
        <f t="shared" si="1"/>
        <v>2790000</v>
      </c>
    </row>
    <row r="23" spans="1:13" s="1" customFormat="1" ht="27" customHeight="1" x14ac:dyDescent="0.15">
      <c r="A23" s="121"/>
      <c r="B23" s="121"/>
      <c r="C23" s="57"/>
      <c r="D23" s="122"/>
      <c r="E23" s="122"/>
      <c r="F23" s="122"/>
      <c r="G23" s="208"/>
      <c r="H23" s="205"/>
      <c r="I23" s="210" t="s">
        <v>178</v>
      </c>
      <c r="J23" s="25">
        <v>1760000</v>
      </c>
      <c r="K23" s="25">
        <v>3410000</v>
      </c>
      <c r="L23" s="197">
        <f t="shared" si="1"/>
        <v>1650000</v>
      </c>
    </row>
    <row r="24" spans="1:13" s="1" customFormat="1" ht="27" customHeight="1" x14ac:dyDescent="0.15">
      <c r="A24" s="252"/>
      <c r="B24" s="252"/>
      <c r="C24" s="235"/>
      <c r="D24" s="122"/>
      <c r="E24" s="122"/>
      <c r="F24" s="122"/>
      <c r="G24" s="250"/>
      <c r="H24" s="244"/>
      <c r="I24" s="253" t="s">
        <v>262</v>
      </c>
      <c r="J24" s="25">
        <v>1700000</v>
      </c>
      <c r="K24" s="25">
        <v>2840000</v>
      </c>
      <c r="L24" s="197">
        <f t="shared" si="1"/>
        <v>1140000</v>
      </c>
    </row>
    <row r="25" spans="1:13" s="1" customFormat="1" ht="27" customHeight="1" x14ac:dyDescent="0.15">
      <c r="A25" s="121"/>
      <c r="B25" s="121"/>
      <c r="C25" s="57"/>
      <c r="D25" s="122"/>
      <c r="E25" s="122"/>
      <c r="F25" s="122"/>
      <c r="G25" s="208"/>
      <c r="H25" s="205"/>
      <c r="I25" s="210" t="s">
        <v>179</v>
      </c>
      <c r="J25" s="25">
        <v>1050000</v>
      </c>
      <c r="K25" s="25">
        <v>1050000</v>
      </c>
      <c r="L25" s="197">
        <f t="shared" si="1"/>
        <v>0</v>
      </c>
      <c r="M25" s="9"/>
    </row>
    <row r="26" spans="1:13" s="1" customFormat="1" ht="27" customHeight="1" x14ac:dyDescent="0.15">
      <c r="A26" s="121"/>
      <c r="B26" s="121"/>
      <c r="C26" s="57"/>
      <c r="D26" s="122"/>
      <c r="E26" s="122"/>
      <c r="F26" s="122"/>
      <c r="G26" s="208"/>
      <c r="H26" s="205" t="s">
        <v>58</v>
      </c>
      <c r="I26" s="205"/>
      <c r="J26" s="25">
        <f>J27</f>
        <v>13000000</v>
      </c>
      <c r="K26" s="98">
        <f>K27</f>
        <v>2000000</v>
      </c>
      <c r="L26" s="197">
        <f t="shared" si="1"/>
        <v>-11000000</v>
      </c>
      <c r="M26" s="9"/>
    </row>
    <row r="27" spans="1:13" ht="29.25" customHeight="1" thickBot="1" x14ac:dyDescent="0.2">
      <c r="A27" s="123"/>
      <c r="B27" s="123"/>
      <c r="C27" s="123"/>
      <c r="D27" s="123"/>
      <c r="E27" s="123"/>
      <c r="F27" s="195"/>
      <c r="G27" s="108"/>
      <c r="H27" s="89"/>
      <c r="I27" s="89" t="s">
        <v>180</v>
      </c>
      <c r="J27" s="107">
        <v>13000000</v>
      </c>
      <c r="K27" s="107">
        <v>2000000</v>
      </c>
      <c r="L27" s="198">
        <f t="shared" si="1"/>
        <v>-11000000</v>
      </c>
    </row>
  </sheetData>
  <mergeCells count="14">
    <mergeCell ref="G21:I21"/>
    <mergeCell ref="B18:C18"/>
    <mergeCell ref="A7:C7"/>
    <mergeCell ref="B8:C8"/>
    <mergeCell ref="A17:C17"/>
    <mergeCell ref="A14:C14"/>
    <mergeCell ref="B15:C15"/>
    <mergeCell ref="A10:C10"/>
    <mergeCell ref="B11:C11"/>
    <mergeCell ref="A1:L1"/>
    <mergeCell ref="A2:L2"/>
    <mergeCell ref="B3:C3"/>
    <mergeCell ref="A6:C6"/>
    <mergeCell ref="G6:I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1"/>
  <sheetViews>
    <sheetView zoomScale="130" zoomScaleNormal="130" workbookViewId="0">
      <selection activeCell="E25" sqref="E25"/>
    </sheetView>
  </sheetViews>
  <sheetFormatPr defaultRowHeight="12" x14ac:dyDescent="0.15"/>
  <cols>
    <col min="1" max="2" width="2.77734375" style="26" customWidth="1"/>
    <col min="3" max="3" width="9.77734375" style="27" customWidth="1"/>
    <col min="4" max="5" width="12.109375" style="20" customWidth="1"/>
    <col min="6" max="6" width="8" style="20" customWidth="1"/>
    <col min="7" max="8" width="2.77734375" style="20" customWidth="1"/>
    <col min="9" max="9" width="12.5546875" style="20" customWidth="1"/>
    <col min="10" max="10" width="12.33203125" style="20" customWidth="1"/>
    <col min="11" max="11" width="11.33203125" style="20" customWidth="1"/>
    <col min="12" max="12" width="11.88671875" style="20" customWidth="1"/>
    <col min="13" max="16384" width="8.88671875" style="20"/>
  </cols>
  <sheetData>
    <row r="1" spans="1:14" s="1" customFormat="1" ht="25.5" customHeight="1" x14ac:dyDescent="0.15">
      <c r="A1" s="282" t="s">
        <v>296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4" s="2" customFormat="1" ht="25.5" customHeight="1" x14ac:dyDescent="0.15">
      <c r="A2" s="285" t="s">
        <v>225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7"/>
    </row>
    <row r="3" spans="1:14" s="17" customFormat="1" ht="25.5" customHeight="1" x14ac:dyDescent="0.15">
      <c r="A3" s="94" t="s">
        <v>106</v>
      </c>
      <c r="B3" s="310" t="s">
        <v>298</v>
      </c>
      <c r="C3" s="310"/>
      <c r="D3" s="13"/>
      <c r="E3" s="13"/>
      <c r="F3" s="14"/>
      <c r="G3" s="93"/>
      <c r="H3" s="93"/>
      <c r="I3" s="95"/>
      <c r="J3" s="21"/>
      <c r="K3" s="21"/>
      <c r="L3" s="33"/>
    </row>
    <row r="4" spans="1:14" s="17" customFormat="1" ht="25.5" customHeight="1" thickBot="1" x14ac:dyDescent="0.2">
      <c r="A4" s="39"/>
      <c r="B4" s="61"/>
      <c r="C4" s="40"/>
      <c r="D4" s="61"/>
      <c r="E4" s="61"/>
      <c r="F4" s="61"/>
      <c r="G4" s="61"/>
      <c r="H4" s="61"/>
      <c r="I4" s="61"/>
      <c r="J4" s="61"/>
      <c r="K4" s="61"/>
      <c r="L4" s="78" t="s">
        <v>108</v>
      </c>
    </row>
    <row r="5" spans="1:14" ht="25.5" customHeight="1" x14ac:dyDescent="0.15">
      <c r="A5" s="79" t="s">
        <v>0</v>
      </c>
      <c r="B5" s="80" t="s">
        <v>1</v>
      </c>
      <c r="C5" s="81" t="s">
        <v>2</v>
      </c>
      <c r="D5" s="82" t="s">
        <v>294</v>
      </c>
      <c r="E5" s="82" t="s">
        <v>295</v>
      </c>
      <c r="F5" s="81" t="s">
        <v>110</v>
      </c>
      <c r="G5" s="81" t="s">
        <v>0</v>
      </c>
      <c r="H5" s="81" t="s">
        <v>1</v>
      </c>
      <c r="I5" s="81" t="s">
        <v>2</v>
      </c>
      <c r="J5" s="82" t="s">
        <v>294</v>
      </c>
      <c r="K5" s="82" t="s">
        <v>295</v>
      </c>
      <c r="L5" s="84" t="s">
        <v>110</v>
      </c>
    </row>
    <row r="6" spans="1:14" s="1" customFormat="1" ht="25.5" customHeight="1" x14ac:dyDescent="0.15">
      <c r="A6" s="288" t="s">
        <v>112</v>
      </c>
      <c r="B6" s="289"/>
      <c r="C6" s="289"/>
      <c r="D6" s="29">
        <f>D7</f>
        <v>200000000</v>
      </c>
      <c r="E6" s="29">
        <f>E7</f>
        <v>160000000</v>
      </c>
      <c r="F6" s="28">
        <f t="shared" ref="F6:F9" si="0">E6-D6</f>
        <v>-40000000</v>
      </c>
      <c r="G6" s="289" t="s">
        <v>112</v>
      </c>
      <c r="H6" s="289"/>
      <c r="I6" s="289"/>
      <c r="J6" s="28">
        <f>SUM(J7)</f>
        <v>200000000</v>
      </c>
      <c r="K6" s="28">
        <f>K7</f>
        <v>160000000</v>
      </c>
      <c r="L6" s="85">
        <f>K6-J6</f>
        <v>-40000000</v>
      </c>
    </row>
    <row r="7" spans="1:14" ht="25.5" customHeight="1" x14ac:dyDescent="0.15">
      <c r="A7" s="86" t="s">
        <v>114</v>
      </c>
      <c r="B7" s="99"/>
      <c r="C7" s="104"/>
      <c r="D7" s="29">
        <f>D8</f>
        <v>200000000</v>
      </c>
      <c r="E7" s="29">
        <f t="shared" ref="E7" si="1">SUM(E8)</f>
        <v>160000000</v>
      </c>
      <c r="F7" s="28">
        <f t="shared" si="0"/>
        <v>-40000000</v>
      </c>
      <c r="G7" s="281" t="s">
        <v>226</v>
      </c>
      <c r="H7" s="281"/>
      <c r="I7" s="281"/>
      <c r="J7" s="28">
        <f>SUM(J8,J14,J19)</f>
        <v>200000000</v>
      </c>
      <c r="K7" s="28">
        <f>SUM(K8,K14,K19)</f>
        <v>160000000</v>
      </c>
      <c r="L7" s="85">
        <f t="shared" ref="L7:L32" si="2">K7-J7</f>
        <v>-40000000</v>
      </c>
      <c r="M7" s="30"/>
      <c r="N7" s="30"/>
    </row>
    <row r="8" spans="1:14" ht="25.5" customHeight="1" x14ac:dyDescent="0.15">
      <c r="A8" s="86"/>
      <c r="B8" s="99" t="s">
        <v>114</v>
      </c>
      <c r="C8" s="104"/>
      <c r="D8" s="29">
        <f>D9</f>
        <v>200000000</v>
      </c>
      <c r="E8" s="29">
        <f>E9</f>
        <v>160000000</v>
      </c>
      <c r="F8" s="28">
        <f t="shared" si="0"/>
        <v>-40000000</v>
      </c>
      <c r="G8" s="99"/>
      <c r="H8" s="276" t="s">
        <v>115</v>
      </c>
      <c r="I8" s="276"/>
      <c r="J8" s="28">
        <f>SUM(J9:J13)</f>
        <v>101391600</v>
      </c>
      <c r="K8" s="28">
        <f>SUM(K9:K13)</f>
        <v>100000000</v>
      </c>
      <c r="L8" s="85">
        <f t="shared" si="2"/>
        <v>-1391600</v>
      </c>
    </row>
    <row r="9" spans="1:14" ht="25.5" customHeight="1" thickBot="1" x14ac:dyDescent="0.2">
      <c r="A9" s="113"/>
      <c r="B9" s="114"/>
      <c r="C9" s="119" t="s">
        <v>116</v>
      </c>
      <c r="D9" s="117">
        <v>200000000</v>
      </c>
      <c r="E9" s="117">
        <v>160000000</v>
      </c>
      <c r="F9" s="110">
        <f t="shared" si="0"/>
        <v>-40000000</v>
      </c>
      <c r="G9" s="18"/>
      <c r="H9" s="18"/>
      <c r="I9" s="18" t="s">
        <v>118</v>
      </c>
      <c r="J9" s="28">
        <v>71780000</v>
      </c>
      <c r="K9" s="28">
        <v>69499400</v>
      </c>
      <c r="L9" s="85">
        <f t="shared" si="2"/>
        <v>-2280600</v>
      </c>
    </row>
    <row r="10" spans="1:14" ht="25.5" customHeight="1" x14ac:dyDescent="0.15">
      <c r="A10" s="314"/>
      <c r="B10" s="314"/>
      <c r="C10" s="314"/>
      <c r="D10" s="131"/>
      <c r="E10" s="131"/>
      <c r="F10" s="214"/>
      <c r="G10" s="179"/>
      <c r="H10" s="18"/>
      <c r="I10" s="18" t="s">
        <v>120</v>
      </c>
      <c r="J10" s="28">
        <v>7725360</v>
      </c>
      <c r="K10" s="28">
        <v>7612110</v>
      </c>
      <c r="L10" s="85">
        <f t="shared" si="2"/>
        <v>-113250</v>
      </c>
    </row>
    <row r="11" spans="1:14" ht="25.5" customHeight="1" x14ac:dyDescent="0.15">
      <c r="A11" s="261"/>
      <c r="B11" s="315"/>
      <c r="C11" s="315"/>
      <c r="D11" s="59"/>
      <c r="E11" s="59"/>
      <c r="F11" s="215"/>
      <c r="G11" s="179"/>
      <c r="H11" s="18"/>
      <c r="I11" s="18" t="s">
        <v>121</v>
      </c>
      <c r="J11" s="28">
        <v>6901000</v>
      </c>
      <c r="K11" s="28">
        <v>7049000</v>
      </c>
      <c r="L11" s="85">
        <f t="shared" si="2"/>
        <v>148000</v>
      </c>
    </row>
    <row r="12" spans="1:14" ht="25.5" customHeight="1" x14ac:dyDescent="0.15">
      <c r="A12" s="261"/>
      <c r="B12" s="261"/>
      <c r="C12" s="213"/>
      <c r="D12" s="133"/>
      <c r="E12" s="133"/>
      <c r="F12" s="215"/>
      <c r="G12" s="179"/>
      <c r="H12" s="18"/>
      <c r="I12" s="18" t="s">
        <v>165</v>
      </c>
      <c r="J12" s="28">
        <v>750000</v>
      </c>
      <c r="K12" s="28">
        <v>750000</v>
      </c>
      <c r="L12" s="85">
        <f t="shared" si="2"/>
        <v>0</v>
      </c>
    </row>
    <row r="13" spans="1:14" ht="25.5" customHeight="1" x14ac:dyDescent="0.15">
      <c r="A13" s="261"/>
      <c r="B13" s="261"/>
      <c r="C13" s="132"/>
      <c r="D13" s="59"/>
      <c r="E13" s="133"/>
      <c r="F13" s="215"/>
      <c r="G13" s="207"/>
      <c r="H13" s="18"/>
      <c r="I13" s="18" t="s">
        <v>170</v>
      </c>
      <c r="J13" s="28">
        <v>14235240</v>
      </c>
      <c r="K13" s="28">
        <v>15089490</v>
      </c>
      <c r="L13" s="85">
        <f t="shared" si="2"/>
        <v>854250</v>
      </c>
    </row>
    <row r="14" spans="1:14" ht="25.5" customHeight="1" x14ac:dyDescent="0.15">
      <c r="A14" s="261"/>
      <c r="B14" s="261"/>
      <c r="C14" s="132"/>
      <c r="D14" s="59"/>
      <c r="E14" s="133"/>
      <c r="F14" s="60"/>
      <c r="G14" s="86"/>
      <c r="H14" s="276" t="s">
        <v>122</v>
      </c>
      <c r="I14" s="276"/>
      <c r="J14" s="28">
        <f>SUM(J15:J18)</f>
        <v>20688400</v>
      </c>
      <c r="K14" s="28">
        <f>SUM(K15:K18)</f>
        <v>10000000</v>
      </c>
      <c r="L14" s="85">
        <f t="shared" si="2"/>
        <v>-10688400</v>
      </c>
    </row>
    <row r="15" spans="1:14" ht="25.5" customHeight="1" x14ac:dyDescent="0.15">
      <c r="A15" s="261"/>
      <c r="B15" s="261"/>
      <c r="C15" s="132"/>
      <c r="D15" s="59"/>
      <c r="E15" s="133"/>
      <c r="F15" s="60"/>
      <c r="G15" s="181"/>
      <c r="H15" s="177"/>
      <c r="I15" s="180" t="s">
        <v>175</v>
      </c>
      <c r="J15" s="28">
        <v>600000</v>
      </c>
      <c r="K15" s="28">
        <v>300000</v>
      </c>
      <c r="L15" s="85">
        <f t="shared" si="2"/>
        <v>-300000</v>
      </c>
    </row>
    <row r="16" spans="1:14" s="17" customFormat="1" ht="25.5" customHeight="1" x14ac:dyDescent="0.15">
      <c r="A16" s="261"/>
      <c r="B16" s="261"/>
      <c r="C16" s="132"/>
      <c r="D16" s="59"/>
      <c r="E16" s="133"/>
      <c r="F16" s="60"/>
      <c r="G16" s="88"/>
      <c r="H16" s="99"/>
      <c r="I16" s="104" t="s">
        <v>124</v>
      </c>
      <c r="J16" s="28">
        <v>10348400</v>
      </c>
      <c r="K16" s="28">
        <v>5100000</v>
      </c>
      <c r="L16" s="85">
        <f t="shared" si="2"/>
        <v>-5248400</v>
      </c>
    </row>
    <row r="17" spans="1:12" s="17" customFormat="1" ht="25.5" customHeight="1" x14ac:dyDescent="0.15">
      <c r="A17" s="261"/>
      <c r="B17" s="261"/>
      <c r="C17" s="132"/>
      <c r="D17" s="59"/>
      <c r="E17" s="133"/>
      <c r="F17" s="60"/>
      <c r="G17" s="88"/>
      <c r="H17" s="18"/>
      <c r="I17" s="37" t="s">
        <v>125</v>
      </c>
      <c r="J17" s="28">
        <v>5140000</v>
      </c>
      <c r="K17" s="28">
        <v>3100000</v>
      </c>
      <c r="L17" s="85">
        <f t="shared" si="2"/>
        <v>-2040000</v>
      </c>
    </row>
    <row r="18" spans="1:12" s="17" customFormat="1" ht="25.5" customHeight="1" x14ac:dyDescent="0.15">
      <c r="A18" s="121"/>
      <c r="B18" s="121"/>
      <c r="C18" s="132"/>
      <c r="D18" s="59"/>
      <c r="E18" s="133"/>
      <c r="F18" s="60"/>
      <c r="G18" s="88"/>
      <c r="H18" s="99"/>
      <c r="I18" s="104" t="s">
        <v>126</v>
      </c>
      <c r="J18" s="28">
        <v>4600000</v>
      </c>
      <c r="K18" s="28">
        <v>1500000</v>
      </c>
      <c r="L18" s="85">
        <f t="shared" si="2"/>
        <v>-3100000</v>
      </c>
    </row>
    <row r="19" spans="1:12" s="17" customFormat="1" ht="25.5" customHeight="1" x14ac:dyDescent="0.15">
      <c r="A19" s="121"/>
      <c r="B19" s="121"/>
      <c r="C19" s="57"/>
      <c r="D19" s="122"/>
      <c r="E19" s="122"/>
      <c r="F19" s="122"/>
      <c r="G19" s="88"/>
      <c r="H19" s="276" t="s">
        <v>128</v>
      </c>
      <c r="I19" s="276"/>
      <c r="J19" s="28">
        <f>SUM(J20:J32)</f>
        <v>77920000</v>
      </c>
      <c r="K19" s="28">
        <f>SUM(K20:K32)</f>
        <v>50000000</v>
      </c>
      <c r="L19" s="85">
        <f t="shared" si="2"/>
        <v>-27920000</v>
      </c>
    </row>
    <row r="20" spans="1:12" s="17" customFormat="1" ht="25.5" customHeight="1" x14ac:dyDescent="0.15">
      <c r="A20" s="121"/>
      <c r="B20" s="121"/>
      <c r="C20" s="57"/>
      <c r="D20" s="122"/>
      <c r="E20" s="122"/>
      <c r="F20" s="122"/>
      <c r="G20" s="88"/>
      <c r="H20" s="99"/>
      <c r="I20" s="104" t="s">
        <v>129</v>
      </c>
      <c r="J20" s="28">
        <v>23085000</v>
      </c>
      <c r="K20" s="28">
        <v>14300000</v>
      </c>
      <c r="L20" s="85">
        <f t="shared" si="2"/>
        <v>-8785000</v>
      </c>
    </row>
    <row r="21" spans="1:12" s="17" customFormat="1" ht="25.5" customHeight="1" x14ac:dyDescent="0.15">
      <c r="A21" s="121"/>
      <c r="B21" s="121"/>
      <c r="C21" s="57"/>
      <c r="D21" s="122"/>
      <c r="E21" s="122"/>
      <c r="F21" s="122"/>
      <c r="G21" s="88"/>
      <c r="H21" s="205"/>
      <c r="I21" s="210" t="s">
        <v>182</v>
      </c>
      <c r="J21" s="28">
        <v>2002500</v>
      </c>
      <c r="K21" s="28">
        <v>1000000</v>
      </c>
      <c r="L21" s="85">
        <f t="shared" si="2"/>
        <v>-1002500</v>
      </c>
    </row>
    <row r="22" spans="1:12" s="17" customFormat="1" ht="25.5" customHeight="1" x14ac:dyDescent="0.15">
      <c r="A22" s="121"/>
      <c r="B22" s="121"/>
      <c r="C22" s="57"/>
      <c r="D22" s="122"/>
      <c r="E22" s="122"/>
      <c r="F22" s="122"/>
      <c r="G22" s="88"/>
      <c r="H22" s="99"/>
      <c r="I22" s="104" t="s">
        <v>130</v>
      </c>
      <c r="J22" s="28">
        <v>3750000</v>
      </c>
      <c r="K22" s="28">
        <v>3000000</v>
      </c>
      <c r="L22" s="85">
        <f t="shared" si="2"/>
        <v>-750000</v>
      </c>
    </row>
    <row r="23" spans="1:12" s="17" customFormat="1" ht="25.5" customHeight="1" x14ac:dyDescent="0.15">
      <c r="A23" s="121"/>
      <c r="B23" s="121"/>
      <c r="C23" s="57"/>
      <c r="D23" s="122"/>
      <c r="E23" s="122"/>
      <c r="F23" s="122"/>
      <c r="G23" s="88"/>
      <c r="H23" s="99"/>
      <c r="I23" s="104" t="s">
        <v>131</v>
      </c>
      <c r="J23" s="28">
        <v>2797500</v>
      </c>
      <c r="K23" s="28">
        <v>1000000</v>
      </c>
      <c r="L23" s="85">
        <f t="shared" si="2"/>
        <v>-1797500</v>
      </c>
    </row>
    <row r="24" spans="1:12" s="1" customFormat="1" ht="25.5" customHeight="1" x14ac:dyDescent="0.15">
      <c r="A24" s="121"/>
      <c r="B24" s="121"/>
      <c r="C24" s="57"/>
      <c r="D24" s="122"/>
      <c r="E24" s="122"/>
      <c r="F24" s="122"/>
      <c r="G24" s="86"/>
      <c r="H24" s="99"/>
      <c r="I24" s="37" t="s">
        <v>166</v>
      </c>
      <c r="J24" s="28">
        <v>20200000</v>
      </c>
      <c r="K24" s="28">
        <v>18300000</v>
      </c>
      <c r="L24" s="85">
        <f t="shared" si="2"/>
        <v>-1900000</v>
      </c>
    </row>
    <row r="25" spans="1:12" s="1" customFormat="1" ht="25.5" customHeight="1" x14ac:dyDescent="0.15">
      <c r="A25" s="252"/>
      <c r="B25" s="252"/>
      <c r="C25" s="235"/>
      <c r="D25" s="122"/>
      <c r="E25" s="122"/>
      <c r="F25" s="122"/>
      <c r="G25" s="250"/>
      <c r="H25" s="244"/>
      <c r="I25" s="37" t="s">
        <v>263</v>
      </c>
      <c r="J25" s="28">
        <v>4550000</v>
      </c>
      <c r="K25" s="28">
        <v>1900000</v>
      </c>
      <c r="L25" s="85">
        <f t="shared" si="2"/>
        <v>-2650000</v>
      </c>
    </row>
    <row r="26" spans="1:12" s="1" customFormat="1" ht="25.5" customHeight="1" x14ac:dyDescent="0.15">
      <c r="A26" s="252"/>
      <c r="B26" s="252"/>
      <c r="C26" s="235"/>
      <c r="D26" s="122"/>
      <c r="E26" s="122"/>
      <c r="F26" s="122"/>
      <c r="G26" s="250"/>
      <c r="H26" s="244"/>
      <c r="I26" s="37" t="s">
        <v>264</v>
      </c>
      <c r="J26" s="28">
        <v>3400000</v>
      </c>
      <c r="K26" s="28">
        <v>1500000</v>
      </c>
      <c r="L26" s="85">
        <f t="shared" si="2"/>
        <v>-1900000</v>
      </c>
    </row>
    <row r="27" spans="1:12" s="1" customFormat="1" ht="25.5" customHeight="1" x14ac:dyDescent="0.15">
      <c r="A27" s="252"/>
      <c r="B27" s="252"/>
      <c r="C27" s="235"/>
      <c r="D27" s="122"/>
      <c r="E27" s="122"/>
      <c r="F27" s="122"/>
      <c r="G27" s="250"/>
      <c r="H27" s="244"/>
      <c r="I27" s="37" t="s">
        <v>265</v>
      </c>
      <c r="J27" s="28">
        <v>1200000</v>
      </c>
      <c r="K27" s="28">
        <v>1000000</v>
      </c>
      <c r="L27" s="85">
        <f t="shared" si="2"/>
        <v>-200000</v>
      </c>
    </row>
    <row r="28" spans="1:12" s="1" customFormat="1" ht="25.5" customHeight="1" x14ac:dyDescent="0.15">
      <c r="A28" s="252"/>
      <c r="B28" s="252"/>
      <c r="C28" s="235"/>
      <c r="D28" s="122"/>
      <c r="E28" s="122"/>
      <c r="F28" s="122"/>
      <c r="G28" s="250"/>
      <c r="H28" s="244"/>
      <c r="I28" s="37" t="s">
        <v>266</v>
      </c>
      <c r="J28" s="28">
        <v>2700000</v>
      </c>
      <c r="K28" s="28">
        <v>1800000</v>
      </c>
      <c r="L28" s="85">
        <f t="shared" si="2"/>
        <v>-900000</v>
      </c>
    </row>
    <row r="29" spans="1:12" s="1" customFormat="1" ht="25.5" customHeight="1" x14ac:dyDescent="0.15">
      <c r="A29" s="121"/>
      <c r="B29" s="121"/>
      <c r="C29" s="57"/>
      <c r="D29" s="122"/>
      <c r="E29" s="122"/>
      <c r="F29" s="122"/>
      <c r="G29" s="86"/>
      <c r="H29" s="99"/>
      <c r="I29" s="18" t="s">
        <v>132</v>
      </c>
      <c r="J29" s="28">
        <v>235000</v>
      </c>
      <c r="K29" s="28">
        <v>200000</v>
      </c>
      <c r="L29" s="85">
        <f t="shared" si="2"/>
        <v>-35000</v>
      </c>
    </row>
    <row r="30" spans="1:12" s="1" customFormat="1" ht="25.5" customHeight="1" x14ac:dyDescent="0.15">
      <c r="A30" s="121"/>
      <c r="B30" s="121"/>
      <c r="C30" s="57"/>
      <c r="D30" s="122"/>
      <c r="E30" s="122"/>
      <c r="F30" s="122"/>
      <c r="G30" s="86"/>
      <c r="H30" s="99"/>
      <c r="I30" s="104" t="s">
        <v>133</v>
      </c>
      <c r="J30" s="28">
        <v>8000000</v>
      </c>
      <c r="K30" s="28">
        <v>3000000</v>
      </c>
      <c r="L30" s="85">
        <f t="shared" si="2"/>
        <v>-5000000</v>
      </c>
    </row>
    <row r="31" spans="1:12" s="1" customFormat="1" ht="25.5" customHeight="1" x14ac:dyDescent="0.15">
      <c r="A31" s="121"/>
      <c r="B31" s="121"/>
      <c r="C31" s="57"/>
      <c r="D31" s="122"/>
      <c r="E31" s="122"/>
      <c r="F31" s="122"/>
      <c r="G31" s="118"/>
      <c r="H31" s="216"/>
      <c r="I31" s="210" t="s">
        <v>134</v>
      </c>
      <c r="J31" s="55">
        <v>3000000</v>
      </c>
      <c r="K31" s="55">
        <v>3000000</v>
      </c>
      <c r="L31" s="217">
        <f t="shared" si="2"/>
        <v>0</v>
      </c>
    </row>
    <row r="32" spans="1:12" s="1" customFormat="1" ht="25.5" customHeight="1" thickBot="1" x14ac:dyDescent="0.2">
      <c r="A32" s="121"/>
      <c r="B32" s="121"/>
      <c r="C32" s="57"/>
      <c r="D32" s="122"/>
      <c r="E32" s="122"/>
      <c r="F32" s="122"/>
      <c r="G32" s="113"/>
      <c r="H32" s="114"/>
      <c r="I32" s="218" t="s">
        <v>183</v>
      </c>
      <c r="J32" s="110">
        <v>3000000</v>
      </c>
      <c r="K32" s="110">
        <v>0</v>
      </c>
      <c r="L32" s="91">
        <f t="shared" si="2"/>
        <v>-3000000</v>
      </c>
    </row>
    <row r="33" spans="1:12" ht="14.25" x14ac:dyDescent="0.15">
      <c r="A33" s="126"/>
      <c r="B33" s="127"/>
      <c r="C33" s="128"/>
      <c r="D33" s="128"/>
      <c r="E33" s="129"/>
      <c r="F33" s="128"/>
    </row>
    <row r="34" spans="1:12" ht="14.25" x14ac:dyDescent="0.15">
      <c r="A34" s="126"/>
      <c r="B34" s="127"/>
      <c r="C34" s="128"/>
      <c r="D34" s="128"/>
      <c r="E34" s="129"/>
      <c r="F34" s="129"/>
    </row>
    <row r="35" spans="1:12" ht="14.25" x14ac:dyDescent="0.15">
      <c r="A35" s="126"/>
      <c r="B35" s="127"/>
      <c r="C35" s="128"/>
      <c r="D35" s="128"/>
      <c r="E35" s="128"/>
      <c r="F35" s="128"/>
    </row>
    <row r="36" spans="1:12" ht="14.25" x14ac:dyDescent="0.15">
      <c r="A36" s="126"/>
      <c r="B36" s="127"/>
      <c r="C36" s="128"/>
      <c r="D36" s="128"/>
      <c r="E36" s="129"/>
      <c r="F36" s="129"/>
    </row>
    <row r="37" spans="1:12" ht="14.25" x14ac:dyDescent="0.15">
      <c r="A37" s="134"/>
      <c r="B37" s="127"/>
      <c r="C37" s="128"/>
      <c r="D37" s="128"/>
      <c r="E37" s="128"/>
      <c r="F37" s="128"/>
    </row>
    <row r="38" spans="1:12" ht="14.25" x14ac:dyDescent="0.15">
      <c r="A38" s="126"/>
      <c r="B38" s="135"/>
      <c r="C38" s="128"/>
      <c r="D38" s="128"/>
      <c r="E38" s="129"/>
      <c r="F38" s="129"/>
    </row>
    <row r="39" spans="1:12" ht="14.25" x14ac:dyDescent="0.15">
      <c r="A39" s="126"/>
      <c r="B39" s="136"/>
      <c r="C39" s="128"/>
      <c r="D39" s="128"/>
      <c r="E39" s="128"/>
      <c r="F39" s="128"/>
    </row>
    <row r="40" spans="1:12" x14ac:dyDescent="0.15">
      <c r="A40" s="137"/>
      <c r="B40" s="137"/>
      <c r="C40" s="137"/>
      <c r="D40" s="138"/>
      <c r="E40" s="138"/>
      <c r="F40" s="138"/>
    </row>
    <row r="41" spans="1:12" x14ac:dyDescent="0.15">
      <c r="A41" s="137"/>
      <c r="B41" s="137"/>
      <c r="C41" s="137"/>
      <c r="D41" s="138"/>
      <c r="E41" s="138"/>
      <c r="F41" s="138"/>
    </row>
    <row r="42" spans="1:12" x14ac:dyDescent="0.15">
      <c r="A42" s="56"/>
      <c r="B42" s="56"/>
      <c r="C42" s="57"/>
      <c r="D42" s="58"/>
      <c r="E42" s="58"/>
      <c r="F42" s="58"/>
    </row>
    <row r="43" spans="1:12" x14ac:dyDescent="0.15">
      <c r="A43" s="56"/>
      <c r="B43" s="56"/>
      <c r="C43" s="57"/>
      <c r="D43" s="58"/>
      <c r="E43" s="58"/>
      <c r="F43" s="58"/>
    </row>
    <row r="45" spans="1:12" s="17" customFormat="1" ht="13.5" x14ac:dyDescent="0.15">
      <c r="A45" s="26"/>
      <c r="B45" s="26"/>
      <c r="C45" s="27"/>
      <c r="D45" s="20"/>
      <c r="E45" s="20"/>
      <c r="F45" s="20"/>
      <c r="G45" s="20"/>
      <c r="H45" s="20"/>
      <c r="I45" s="20"/>
      <c r="J45" s="20"/>
      <c r="K45" s="20"/>
      <c r="L45" s="20"/>
    </row>
    <row r="46" spans="1:12" s="17" customFormat="1" ht="13.5" x14ac:dyDescent="0.15">
      <c r="A46" s="26"/>
      <c r="B46" s="26"/>
      <c r="C46" s="27"/>
      <c r="D46" s="20"/>
      <c r="E46" s="20"/>
      <c r="F46" s="20"/>
      <c r="G46" s="20"/>
      <c r="H46" s="20"/>
      <c r="I46" s="20"/>
      <c r="J46" s="20"/>
      <c r="K46" s="20"/>
      <c r="L46" s="20"/>
    </row>
    <row r="48" spans="1:12" s="1" customFormat="1" ht="13.5" x14ac:dyDescent="0.15">
      <c r="A48" s="26"/>
      <c r="B48" s="26"/>
      <c r="C48" s="27"/>
      <c r="D48" s="20"/>
      <c r="E48" s="20"/>
      <c r="F48" s="20"/>
      <c r="G48" s="20"/>
      <c r="H48" s="20"/>
      <c r="I48" s="20"/>
      <c r="J48" s="20"/>
      <c r="K48" s="20"/>
      <c r="L48" s="20"/>
    </row>
    <row r="51" spans="3:12" s="26" customFormat="1" x14ac:dyDescent="0.15">
      <c r="C51" s="27"/>
      <c r="D51" s="20"/>
      <c r="E51" s="20"/>
      <c r="F51" s="20"/>
      <c r="G51" s="20"/>
      <c r="H51" s="20"/>
      <c r="I51" s="20"/>
      <c r="J51" s="20"/>
      <c r="K51" s="20"/>
      <c r="L51" s="20"/>
    </row>
  </sheetData>
  <mergeCells count="11">
    <mergeCell ref="H8:I8"/>
    <mergeCell ref="H14:I14"/>
    <mergeCell ref="H19:I19"/>
    <mergeCell ref="A1:L1"/>
    <mergeCell ref="A2:L2"/>
    <mergeCell ref="B3:C3"/>
    <mergeCell ref="A6:C6"/>
    <mergeCell ref="G6:I6"/>
    <mergeCell ref="G7:I7"/>
    <mergeCell ref="A10:C10"/>
    <mergeCell ref="B11:C11"/>
  </mergeCells>
  <phoneticPr fontId="3" type="noConversion"/>
  <pageMargins left="0.7" right="0.7" top="0.75" bottom="0.75" header="0.3" footer="0.3"/>
  <pageSetup paperSize="9" scale="75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70"/>
  <sheetViews>
    <sheetView topLeftCell="A2" zoomScale="130" zoomScaleNormal="130" zoomScaleSheetLayoutView="115" workbookViewId="0">
      <selection activeCell="I9" sqref="I9"/>
    </sheetView>
  </sheetViews>
  <sheetFormatPr defaultRowHeight="12" x14ac:dyDescent="0.15"/>
  <cols>
    <col min="1" max="2" width="2.77734375" style="26" customWidth="1"/>
    <col min="3" max="3" width="9.77734375" style="27" customWidth="1"/>
    <col min="4" max="4" width="11.5546875" style="20" customWidth="1"/>
    <col min="5" max="5" width="11.77734375" style="20" customWidth="1"/>
    <col min="6" max="6" width="8" style="20" customWidth="1"/>
    <col min="7" max="8" width="2.77734375" style="20" customWidth="1"/>
    <col min="9" max="9" width="9.77734375" style="20" customWidth="1"/>
    <col min="10" max="10" width="13.33203125" style="20" customWidth="1"/>
    <col min="11" max="11" width="13.6640625" style="36" customWidth="1"/>
    <col min="12" max="12" width="9.33203125" style="20" customWidth="1"/>
    <col min="13" max="16384" width="8.88671875" style="20"/>
  </cols>
  <sheetData>
    <row r="1" spans="1:13" s="1" customFormat="1" ht="20.25" customHeight="1" x14ac:dyDescent="0.15">
      <c r="A1" s="282" t="s">
        <v>292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3" s="149" customFormat="1" ht="14.25" x14ac:dyDescent="0.1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99"/>
    </row>
    <row r="3" spans="1:13" s="2" customFormat="1" ht="22.5" customHeight="1" x14ac:dyDescent="0.15">
      <c r="A3" s="327" t="s">
        <v>135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9"/>
    </row>
    <row r="4" spans="1:13" s="17" customFormat="1" ht="14.25" x14ac:dyDescent="0.15">
      <c r="A4" s="330" t="s">
        <v>299</v>
      </c>
      <c r="B4" s="331"/>
      <c r="C4" s="331"/>
      <c r="D4" s="331"/>
      <c r="E4" s="150"/>
      <c r="F4" s="151"/>
      <c r="G4" s="152"/>
      <c r="H4" s="152"/>
      <c r="I4" s="152"/>
      <c r="J4" s="152"/>
      <c r="K4" s="200"/>
      <c r="L4" s="153"/>
    </row>
    <row r="5" spans="1:13" s="17" customFormat="1" ht="18.75" customHeight="1" thickBot="1" x14ac:dyDescent="0.2">
      <c r="A5" s="39"/>
      <c r="B5" s="61"/>
      <c r="C5" s="40"/>
      <c r="D5" s="61"/>
      <c r="E5" s="61"/>
      <c r="F5" s="61"/>
      <c r="G5" s="61"/>
      <c r="H5" s="61"/>
      <c r="I5" s="61"/>
      <c r="J5" s="61"/>
      <c r="K5" s="196"/>
      <c r="L5" s="78" t="s">
        <v>107</v>
      </c>
    </row>
    <row r="6" spans="1:13" ht="24" x14ac:dyDescent="0.15">
      <c r="A6" s="79" t="s">
        <v>0</v>
      </c>
      <c r="B6" s="80" t="s">
        <v>1</v>
      </c>
      <c r="C6" s="81" t="s">
        <v>2</v>
      </c>
      <c r="D6" s="82" t="s">
        <v>294</v>
      </c>
      <c r="E6" s="82" t="s">
        <v>295</v>
      </c>
      <c r="F6" s="81" t="s">
        <v>109</v>
      </c>
      <c r="G6" s="81" t="s">
        <v>0</v>
      </c>
      <c r="H6" s="81" t="s">
        <v>1</v>
      </c>
      <c r="I6" s="81" t="s">
        <v>2</v>
      </c>
      <c r="J6" s="82" t="s">
        <v>294</v>
      </c>
      <c r="K6" s="82" t="s">
        <v>295</v>
      </c>
      <c r="L6" s="84" t="s">
        <v>109</v>
      </c>
    </row>
    <row r="7" spans="1:13" s="1" customFormat="1" ht="21.75" customHeight="1" x14ac:dyDescent="0.15">
      <c r="A7" s="288" t="s">
        <v>111</v>
      </c>
      <c r="B7" s="289"/>
      <c r="C7" s="289"/>
      <c r="D7" s="28">
        <f>SUM(D8,D11,D15)</f>
        <v>306666213</v>
      </c>
      <c r="E7" s="28">
        <f>SUM(E8,E11,E15)</f>
        <v>324950000</v>
      </c>
      <c r="F7" s="28">
        <f>E7-D7</f>
        <v>18283787</v>
      </c>
      <c r="G7" s="289" t="s">
        <v>111</v>
      </c>
      <c r="H7" s="289"/>
      <c r="I7" s="289"/>
      <c r="J7" s="67">
        <f>SUM(J8,J15,J21,J27,J33,J40,J51,J54,J57,J60)</f>
        <v>306666213</v>
      </c>
      <c r="K7" s="67">
        <f>SUM(K8,K15,K21,K27,K33,K40,K51,K54,K57,K60)</f>
        <v>324950000</v>
      </c>
      <c r="L7" s="85">
        <f>K7-J7</f>
        <v>18283787</v>
      </c>
      <c r="M7" s="62"/>
    </row>
    <row r="8" spans="1:13" ht="21.75" customHeight="1" x14ac:dyDescent="0.15">
      <c r="A8" s="86" t="s">
        <v>113</v>
      </c>
      <c r="B8" s="99"/>
      <c r="C8" s="104"/>
      <c r="D8" s="28">
        <f>D9</f>
        <v>223843800</v>
      </c>
      <c r="E8" s="28">
        <f>SUM(E9)</f>
        <v>216950000</v>
      </c>
      <c r="F8" s="28">
        <f t="shared" ref="F8:F10" si="0">E8-D8</f>
        <v>-6893800</v>
      </c>
      <c r="G8" s="281" t="s">
        <v>50</v>
      </c>
      <c r="H8" s="281"/>
      <c r="I8" s="281"/>
      <c r="J8" s="28">
        <f>J9</f>
        <v>35484730</v>
      </c>
      <c r="K8" s="28">
        <f>SUM(K9)</f>
        <v>35606000</v>
      </c>
      <c r="L8" s="85">
        <f t="shared" ref="L8:L56" si="1">K8-J8</f>
        <v>121270</v>
      </c>
      <c r="M8" s="36"/>
    </row>
    <row r="9" spans="1:13" ht="21.75" customHeight="1" x14ac:dyDescent="0.15">
      <c r="A9" s="86"/>
      <c r="B9" s="99" t="s">
        <v>113</v>
      </c>
      <c r="C9" s="104"/>
      <c r="D9" s="28">
        <f>D10</f>
        <v>223843800</v>
      </c>
      <c r="E9" s="28">
        <f>E10</f>
        <v>216950000</v>
      </c>
      <c r="F9" s="28">
        <f t="shared" si="0"/>
        <v>-6893800</v>
      </c>
      <c r="G9" s="99"/>
      <c r="H9" s="99" t="s">
        <v>50</v>
      </c>
      <c r="I9" s="104"/>
      <c r="J9" s="28">
        <f>SUM(J10:J14)</f>
        <v>35484730</v>
      </c>
      <c r="K9" s="28">
        <f>SUM(K10,K11,K12,K13,K14)</f>
        <v>35606000</v>
      </c>
      <c r="L9" s="85">
        <f t="shared" si="1"/>
        <v>121270</v>
      </c>
      <c r="M9" s="36"/>
    </row>
    <row r="10" spans="1:13" ht="21.75" customHeight="1" x14ac:dyDescent="0.15">
      <c r="A10" s="86"/>
      <c r="B10" s="99"/>
      <c r="C10" s="104" t="s">
        <v>113</v>
      </c>
      <c r="D10" s="28">
        <v>223843800</v>
      </c>
      <c r="E10" s="28">
        <v>216950000</v>
      </c>
      <c r="F10" s="28">
        <f t="shared" si="0"/>
        <v>-6893800</v>
      </c>
      <c r="G10" s="99"/>
      <c r="H10" s="99"/>
      <c r="I10" s="210" t="s">
        <v>117</v>
      </c>
      <c r="J10" s="25">
        <v>24106400</v>
      </c>
      <c r="K10" s="25">
        <v>24016000</v>
      </c>
      <c r="L10" s="85">
        <f t="shared" si="1"/>
        <v>-90400</v>
      </c>
      <c r="M10" s="36"/>
    </row>
    <row r="11" spans="1:13" ht="21.75" customHeight="1" x14ac:dyDescent="0.15">
      <c r="A11" s="208" t="s">
        <v>136</v>
      </c>
      <c r="B11" s="205"/>
      <c r="C11" s="210"/>
      <c r="D11" s="28">
        <f>D12</f>
        <v>60000000</v>
      </c>
      <c r="E11" s="28">
        <f>E12</f>
        <v>60000000</v>
      </c>
      <c r="F11" s="28">
        <f t="shared" ref="F11" si="2">E11-D11</f>
        <v>0</v>
      </c>
      <c r="G11" s="99"/>
      <c r="H11" s="99"/>
      <c r="I11" s="210" t="s">
        <v>11</v>
      </c>
      <c r="J11" s="25">
        <v>2691430</v>
      </c>
      <c r="K11" s="25">
        <v>2698000</v>
      </c>
      <c r="L11" s="85">
        <f t="shared" si="1"/>
        <v>6570</v>
      </c>
      <c r="M11" s="36"/>
    </row>
    <row r="12" spans="1:13" s="17" customFormat="1" ht="21.75" customHeight="1" x14ac:dyDescent="0.15">
      <c r="A12" s="208"/>
      <c r="B12" s="205" t="s">
        <v>136</v>
      </c>
      <c r="C12" s="210"/>
      <c r="D12" s="28">
        <f>SUM(D13,D14)</f>
        <v>60000000</v>
      </c>
      <c r="E12" s="28">
        <f>SUM(E13:E14)</f>
        <v>60000000</v>
      </c>
      <c r="F12" s="28">
        <f>E12-D12</f>
        <v>0</v>
      </c>
      <c r="G12" s="99"/>
      <c r="H12" s="99"/>
      <c r="I12" s="210" t="s">
        <v>38</v>
      </c>
      <c r="J12" s="29">
        <v>2443100</v>
      </c>
      <c r="K12" s="29">
        <v>2442000</v>
      </c>
      <c r="L12" s="85">
        <f t="shared" si="1"/>
        <v>-1100</v>
      </c>
      <c r="M12" s="63"/>
    </row>
    <row r="13" spans="1:13" s="17" customFormat="1" ht="21.75" customHeight="1" x14ac:dyDescent="0.15">
      <c r="A13" s="208"/>
      <c r="B13" s="52"/>
      <c r="C13" s="210" t="s">
        <v>137</v>
      </c>
      <c r="D13" s="28">
        <v>60000000</v>
      </c>
      <c r="E13" s="28">
        <v>60000000</v>
      </c>
      <c r="F13" s="28">
        <f>E13-D13</f>
        <v>0</v>
      </c>
      <c r="G13" s="99"/>
      <c r="H13" s="99"/>
      <c r="I13" s="210" t="s">
        <v>167</v>
      </c>
      <c r="J13" s="29">
        <v>5993800</v>
      </c>
      <c r="K13" s="29">
        <v>6200000</v>
      </c>
      <c r="L13" s="85">
        <f t="shared" si="1"/>
        <v>206200</v>
      </c>
      <c r="M13" s="63"/>
    </row>
    <row r="14" spans="1:13" s="17" customFormat="1" ht="21.75" customHeight="1" x14ac:dyDescent="0.15">
      <c r="A14" s="208"/>
      <c r="B14" s="52"/>
      <c r="C14" s="210" t="s">
        <v>85</v>
      </c>
      <c r="D14" s="28">
        <v>0</v>
      </c>
      <c r="E14" s="28">
        <v>0</v>
      </c>
      <c r="F14" s="28">
        <v>0</v>
      </c>
      <c r="G14" s="99"/>
      <c r="H14" s="99"/>
      <c r="I14" s="210" t="s">
        <v>138</v>
      </c>
      <c r="J14" s="29">
        <v>250000</v>
      </c>
      <c r="K14" s="29">
        <v>250000</v>
      </c>
      <c r="L14" s="85">
        <f t="shared" si="1"/>
        <v>0</v>
      </c>
      <c r="M14" s="63"/>
    </row>
    <row r="15" spans="1:13" s="17" customFormat="1" ht="21.75" customHeight="1" x14ac:dyDescent="0.15">
      <c r="A15" s="141" t="s">
        <v>9</v>
      </c>
      <c r="B15" s="100"/>
      <c r="C15" s="206"/>
      <c r="D15" s="28">
        <f>D16</f>
        <v>22822413</v>
      </c>
      <c r="E15" s="28">
        <f>SUM(E16)</f>
        <v>48000000</v>
      </c>
      <c r="F15" s="28">
        <f>E15-D15</f>
        <v>25177587</v>
      </c>
      <c r="G15" s="281" t="s">
        <v>123</v>
      </c>
      <c r="H15" s="281"/>
      <c r="I15" s="281"/>
      <c r="J15" s="28">
        <f>J16</f>
        <v>6459070</v>
      </c>
      <c r="K15" s="28">
        <f>SUM(K16)</f>
        <v>5744000</v>
      </c>
      <c r="L15" s="85">
        <f t="shared" si="1"/>
        <v>-715070</v>
      </c>
      <c r="M15" s="63"/>
    </row>
    <row r="16" spans="1:13" s="17" customFormat="1" ht="21.75" customHeight="1" x14ac:dyDescent="0.15">
      <c r="A16" s="142"/>
      <c r="B16" s="205" t="s">
        <v>9</v>
      </c>
      <c r="C16" s="210"/>
      <c r="D16" s="28">
        <f>D17</f>
        <v>22822413</v>
      </c>
      <c r="E16" s="28">
        <f>E17</f>
        <v>48000000</v>
      </c>
      <c r="F16" s="28">
        <f>E16-D16</f>
        <v>25177587</v>
      </c>
      <c r="G16" s="203"/>
      <c r="H16" s="276" t="s">
        <v>123</v>
      </c>
      <c r="I16" s="276"/>
      <c r="J16" s="28">
        <f>SUM(J17:J20)</f>
        <v>6459070</v>
      </c>
      <c r="K16" s="28">
        <f>SUM(K17:K20)</f>
        <v>5744000</v>
      </c>
      <c r="L16" s="85">
        <f t="shared" si="1"/>
        <v>-715070</v>
      </c>
      <c r="M16" s="63"/>
    </row>
    <row r="17" spans="1:13" s="1" customFormat="1" ht="21.75" customHeight="1" thickBot="1" x14ac:dyDescent="0.2">
      <c r="A17" s="113"/>
      <c r="B17" s="145"/>
      <c r="C17" s="115" t="s">
        <v>9</v>
      </c>
      <c r="D17" s="110">
        <v>22822413</v>
      </c>
      <c r="E17" s="110">
        <v>48000000</v>
      </c>
      <c r="F17" s="110">
        <f>E17-D17</f>
        <v>25177587</v>
      </c>
      <c r="G17" s="205"/>
      <c r="H17" s="18"/>
      <c r="I17" s="210" t="s">
        <v>139</v>
      </c>
      <c r="J17" s="25">
        <v>3799070</v>
      </c>
      <c r="K17" s="25">
        <v>1744000</v>
      </c>
      <c r="L17" s="85">
        <f t="shared" si="1"/>
        <v>-2055070</v>
      </c>
      <c r="M17" s="62"/>
    </row>
    <row r="18" spans="1:13" s="1" customFormat="1" ht="21.75" customHeight="1" x14ac:dyDescent="0.15">
      <c r="A18" s="130"/>
      <c r="B18" s="219"/>
      <c r="C18" s="139"/>
      <c r="D18" s="131"/>
      <c r="E18" s="131"/>
      <c r="F18" s="182"/>
      <c r="G18" s="206"/>
      <c r="H18" s="18"/>
      <c r="I18" s="18" t="s">
        <v>5</v>
      </c>
      <c r="J18" s="97">
        <v>2640000</v>
      </c>
      <c r="K18" s="97">
        <v>3600000</v>
      </c>
      <c r="L18" s="85">
        <f t="shared" si="1"/>
        <v>960000</v>
      </c>
      <c r="M18" s="62"/>
    </row>
    <row r="19" spans="1:13" s="1" customFormat="1" ht="21.75" customHeight="1" x14ac:dyDescent="0.15">
      <c r="A19" s="261"/>
      <c r="B19" s="261"/>
      <c r="C19" s="220"/>
      <c r="D19" s="221"/>
      <c r="E19" s="221"/>
      <c r="F19" s="224"/>
      <c r="G19" s="206"/>
      <c r="H19" s="205"/>
      <c r="I19" s="18" t="s">
        <v>4</v>
      </c>
      <c r="J19" s="25">
        <v>0</v>
      </c>
      <c r="K19" s="97">
        <v>100000</v>
      </c>
      <c r="L19" s="85">
        <f t="shared" si="1"/>
        <v>100000</v>
      </c>
      <c r="M19" s="62"/>
    </row>
    <row r="20" spans="1:13" s="1" customFormat="1" ht="21.75" customHeight="1" x14ac:dyDescent="0.15">
      <c r="A20" s="261"/>
      <c r="B20" s="261"/>
      <c r="C20" s="261"/>
      <c r="D20" s="59"/>
      <c r="E20" s="59"/>
      <c r="F20" s="212"/>
      <c r="G20" s="206"/>
      <c r="H20" s="205"/>
      <c r="I20" s="18" t="s">
        <v>140</v>
      </c>
      <c r="J20" s="25">
        <v>20000</v>
      </c>
      <c r="K20" s="25">
        <v>300000</v>
      </c>
      <c r="L20" s="85">
        <f t="shared" si="1"/>
        <v>280000</v>
      </c>
      <c r="M20" s="62"/>
    </row>
    <row r="21" spans="1:13" s="1" customFormat="1" ht="21.75" customHeight="1" x14ac:dyDescent="0.15">
      <c r="A21" s="261"/>
      <c r="B21" s="53"/>
      <c r="C21" s="235"/>
      <c r="D21" s="59"/>
      <c r="E21" s="59"/>
      <c r="F21" s="212"/>
      <c r="G21" s="280" t="s">
        <v>56</v>
      </c>
      <c r="H21" s="281"/>
      <c r="I21" s="281"/>
      <c r="J21" s="28">
        <f>J22</f>
        <v>10100000</v>
      </c>
      <c r="K21" s="28">
        <f>SUM(K22)</f>
        <v>11200000</v>
      </c>
      <c r="L21" s="85">
        <f t="shared" si="1"/>
        <v>1100000</v>
      </c>
      <c r="M21" s="62"/>
    </row>
    <row r="22" spans="1:13" s="1" customFormat="1" ht="21.75" customHeight="1" x14ac:dyDescent="0.15">
      <c r="A22" s="222"/>
      <c r="B22" s="223"/>
      <c r="C22" s="223"/>
      <c r="D22" s="122"/>
      <c r="E22" s="122"/>
      <c r="F22" s="146"/>
      <c r="G22" s="208"/>
      <c r="H22" s="276" t="s">
        <v>127</v>
      </c>
      <c r="I22" s="276"/>
      <c r="J22" s="28">
        <f>SUM(J23:J26)</f>
        <v>10100000</v>
      </c>
      <c r="K22" s="28">
        <f>SUM(K23:K26)</f>
        <v>11200000</v>
      </c>
      <c r="L22" s="85">
        <f t="shared" si="1"/>
        <v>1100000</v>
      </c>
      <c r="M22" s="62"/>
    </row>
    <row r="23" spans="1:13" ht="21.75" customHeight="1" x14ac:dyDescent="0.15">
      <c r="A23" s="261"/>
      <c r="B23" s="261"/>
      <c r="C23" s="235"/>
      <c r="D23" s="122"/>
      <c r="E23" s="122"/>
      <c r="F23" s="146"/>
      <c r="G23" s="208"/>
      <c r="H23" s="205"/>
      <c r="I23" s="23" t="s">
        <v>141</v>
      </c>
      <c r="J23" s="25">
        <v>650000</v>
      </c>
      <c r="K23" s="25">
        <v>2500000</v>
      </c>
      <c r="L23" s="85">
        <f t="shared" si="1"/>
        <v>1850000</v>
      </c>
      <c r="M23" s="36"/>
    </row>
    <row r="24" spans="1:13" ht="21.75" customHeight="1" x14ac:dyDescent="0.15">
      <c r="A24" s="261"/>
      <c r="B24" s="261"/>
      <c r="C24" s="235"/>
      <c r="D24" s="122"/>
      <c r="E24" s="122"/>
      <c r="F24" s="146"/>
      <c r="G24" s="208"/>
      <c r="H24" s="205"/>
      <c r="I24" s="23" t="s">
        <v>168</v>
      </c>
      <c r="J24" s="25">
        <v>3050000</v>
      </c>
      <c r="K24" s="25">
        <v>3100000</v>
      </c>
      <c r="L24" s="85">
        <f t="shared" si="1"/>
        <v>50000</v>
      </c>
      <c r="M24" s="36"/>
    </row>
    <row r="25" spans="1:13" ht="21.75" customHeight="1" x14ac:dyDescent="0.15">
      <c r="A25" s="261"/>
      <c r="B25" s="261"/>
      <c r="C25" s="235"/>
      <c r="D25" s="122"/>
      <c r="E25" s="122"/>
      <c r="F25" s="146"/>
      <c r="G25" s="208"/>
      <c r="H25" s="18"/>
      <c r="I25" s="24" t="s">
        <v>142</v>
      </c>
      <c r="J25" s="25">
        <v>2500000</v>
      </c>
      <c r="K25" s="25">
        <v>4300000</v>
      </c>
      <c r="L25" s="85">
        <f t="shared" si="1"/>
        <v>1800000</v>
      </c>
      <c r="M25" s="36"/>
    </row>
    <row r="26" spans="1:13" ht="21.75" customHeight="1" x14ac:dyDescent="0.15">
      <c r="A26" s="121"/>
      <c r="B26" s="121"/>
      <c r="C26" s="57"/>
      <c r="D26" s="122"/>
      <c r="E26" s="122"/>
      <c r="F26" s="146"/>
      <c r="G26" s="208"/>
      <c r="H26" s="205"/>
      <c r="I26" s="23" t="s">
        <v>19</v>
      </c>
      <c r="J26" s="25">
        <v>3900000</v>
      </c>
      <c r="K26" s="25">
        <v>1300000</v>
      </c>
      <c r="L26" s="85">
        <f t="shared" si="1"/>
        <v>-2600000</v>
      </c>
      <c r="M26" s="36"/>
    </row>
    <row r="27" spans="1:13" ht="21.75" customHeight="1" x14ac:dyDescent="0.15">
      <c r="A27" s="56"/>
      <c r="B27" s="56"/>
      <c r="C27" s="57"/>
      <c r="D27" s="58"/>
      <c r="E27" s="58"/>
      <c r="F27" s="147"/>
      <c r="G27" s="319" t="s">
        <v>144</v>
      </c>
      <c r="H27" s="320"/>
      <c r="I27" s="320"/>
      <c r="J27" s="28">
        <f>J28</f>
        <v>37081190</v>
      </c>
      <c r="K27" s="28">
        <f>K28</f>
        <v>40928320</v>
      </c>
      <c r="L27" s="85">
        <f t="shared" si="1"/>
        <v>3847130</v>
      </c>
      <c r="M27" s="36"/>
    </row>
    <row r="28" spans="1:13" ht="21.75" customHeight="1" x14ac:dyDescent="0.15">
      <c r="A28" s="56"/>
      <c r="B28" s="56"/>
      <c r="C28" s="57"/>
      <c r="D28" s="58"/>
      <c r="E28" s="58"/>
      <c r="F28" s="147"/>
      <c r="G28" s="190"/>
      <c r="H28" s="321" t="s">
        <v>50</v>
      </c>
      <c r="I28" s="321"/>
      <c r="J28" s="28">
        <f>SUM(J29:J32)</f>
        <v>37081190</v>
      </c>
      <c r="K28" s="28">
        <f>SUM(K29:K32)</f>
        <v>40928320</v>
      </c>
      <c r="L28" s="85">
        <f t="shared" si="1"/>
        <v>3847130</v>
      </c>
      <c r="M28" s="36"/>
    </row>
    <row r="29" spans="1:13" ht="21.75" customHeight="1" x14ac:dyDescent="0.15">
      <c r="A29" s="56"/>
      <c r="B29" s="56"/>
      <c r="C29" s="57"/>
      <c r="D29" s="58"/>
      <c r="E29" s="58"/>
      <c r="F29" s="147"/>
      <c r="G29" s="190"/>
      <c r="H29" s="105"/>
      <c r="I29" s="211" t="s">
        <v>117</v>
      </c>
      <c r="J29" s="25">
        <v>25634800</v>
      </c>
      <c r="K29" s="25">
        <v>27820000</v>
      </c>
      <c r="L29" s="85">
        <f t="shared" si="1"/>
        <v>2185200</v>
      </c>
      <c r="M29" s="36"/>
    </row>
    <row r="30" spans="1:13" ht="21.75" customHeight="1" x14ac:dyDescent="0.15">
      <c r="A30" s="56"/>
      <c r="B30" s="56"/>
      <c r="C30" s="57"/>
      <c r="D30" s="58"/>
      <c r="E30" s="58"/>
      <c r="F30" s="147"/>
      <c r="G30" s="190"/>
      <c r="H30" s="105"/>
      <c r="I30" s="211" t="s">
        <v>169</v>
      </c>
      <c r="J30" s="25">
        <v>5991080</v>
      </c>
      <c r="K30" s="25">
        <v>7143320</v>
      </c>
      <c r="L30" s="85">
        <f t="shared" si="1"/>
        <v>1152240</v>
      </c>
      <c r="M30" s="36"/>
    </row>
    <row r="31" spans="1:13" ht="21.75" customHeight="1" x14ac:dyDescent="0.15">
      <c r="A31" s="56"/>
      <c r="B31" s="56"/>
      <c r="C31" s="57"/>
      <c r="D31" s="58"/>
      <c r="E31" s="58"/>
      <c r="F31" s="147"/>
      <c r="G31" s="190"/>
      <c r="H31" s="105"/>
      <c r="I31" s="211" t="s">
        <v>119</v>
      </c>
      <c r="J31" s="25">
        <v>2929010</v>
      </c>
      <c r="K31" s="25">
        <v>3131000</v>
      </c>
      <c r="L31" s="85">
        <f t="shared" si="1"/>
        <v>201990</v>
      </c>
      <c r="M31" s="36"/>
    </row>
    <row r="32" spans="1:13" ht="21.75" customHeight="1" x14ac:dyDescent="0.15">
      <c r="A32" s="56"/>
      <c r="B32" s="56"/>
      <c r="C32" s="57"/>
      <c r="D32" s="58"/>
      <c r="E32" s="58"/>
      <c r="F32" s="147"/>
      <c r="G32" s="190"/>
      <c r="H32" s="105"/>
      <c r="I32" s="211" t="s">
        <v>38</v>
      </c>
      <c r="J32" s="25">
        <v>2526300</v>
      </c>
      <c r="K32" s="25">
        <v>2834000</v>
      </c>
      <c r="L32" s="85">
        <f t="shared" si="1"/>
        <v>307700</v>
      </c>
      <c r="M32" s="36"/>
    </row>
    <row r="33" spans="1:13" ht="21.75" customHeight="1" x14ac:dyDescent="0.15">
      <c r="A33" s="56"/>
      <c r="B33" s="56"/>
      <c r="C33" s="57"/>
      <c r="D33" s="58"/>
      <c r="E33" s="58"/>
      <c r="F33" s="147"/>
      <c r="G33" s="317" t="s">
        <v>145</v>
      </c>
      <c r="H33" s="322"/>
      <c r="I33" s="322"/>
      <c r="J33" s="28">
        <f>J34</f>
        <v>4358810</v>
      </c>
      <c r="K33" s="28">
        <f>K34</f>
        <v>6271680</v>
      </c>
      <c r="L33" s="85">
        <f t="shared" si="1"/>
        <v>1912870</v>
      </c>
      <c r="M33" s="36"/>
    </row>
    <row r="34" spans="1:13" ht="21.75" customHeight="1" x14ac:dyDescent="0.15">
      <c r="A34" s="56"/>
      <c r="B34" s="56"/>
      <c r="C34" s="57"/>
      <c r="D34" s="58"/>
      <c r="E34" s="58"/>
      <c r="F34" s="147"/>
      <c r="G34" s="225"/>
      <c r="H34" s="321" t="s">
        <v>123</v>
      </c>
      <c r="I34" s="321"/>
      <c r="J34" s="28">
        <f>SUM(J35:J39)</f>
        <v>4358810</v>
      </c>
      <c r="K34" s="28">
        <f>SUM(K35:K39)</f>
        <v>6271680</v>
      </c>
      <c r="L34" s="85">
        <f t="shared" si="1"/>
        <v>1912870</v>
      </c>
      <c r="M34" s="36"/>
    </row>
    <row r="35" spans="1:13" ht="21.75" customHeight="1" x14ac:dyDescent="0.15">
      <c r="A35" s="56"/>
      <c r="B35" s="56"/>
      <c r="C35" s="57"/>
      <c r="D35" s="58"/>
      <c r="E35" s="58"/>
      <c r="F35" s="147"/>
      <c r="G35" s="190"/>
      <c r="H35" s="105"/>
      <c r="I35" s="211" t="s">
        <v>139</v>
      </c>
      <c r="J35" s="25">
        <v>228810</v>
      </c>
      <c r="K35" s="25">
        <v>2141680</v>
      </c>
      <c r="L35" s="85">
        <f t="shared" si="1"/>
        <v>1912870</v>
      </c>
      <c r="M35" s="36"/>
    </row>
    <row r="36" spans="1:13" ht="21.75" customHeight="1" x14ac:dyDescent="0.15">
      <c r="A36" s="56"/>
      <c r="B36" s="56"/>
      <c r="C36" s="57"/>
      <c r="D36" s="58"/>
      <c r="E36" s="58"/>
      <c r="F36" s="147"/>
      <c r="G36" s="190"/>
      <c r="H36" s="105"/>
      <c r="I36" s="211" t="s">
        <v>5</v>
      </c>
      <c r="J36" s="25">
        <v>400000</v>
      </c>
      <c r="K36" s="25">
        <v>400000</v>
      </c>
      <c r="L36" s="85">
        <f t="shared" si="1"/>
        <v>0</v>
      </c>
      <c r="M36" s="36"/>
    </row>
    <row r="37" spans="1:13" ht="21.75" customHeight="1" x14ac:dyDescent="0.15">
      <c r="A37" s="56"/>
      <c r="B37" s="56"/>
      <c r="C37" s="57"/>
      <c r="D37" s="58"/>
      <c r="E37" s="58"/>
      <c r="F37" s="147"/>
      <c r="G37" s="190"/>
      <c r="H37" s="105"/>
      <c r="I37" s="211" t="s">
        <v>4</v>
      </c>
      <c r="J37" s="25">
        <v>30000</v>
      </c>
      <c r="K37" s="25">
        <v>30000</v>
      </c>
      <c r="L37" s="85">
        <f t="shared" si="1"/>
        <v>0</v>
      </c>
      <c r="M37" s="36"/>
    </row>
    <row r="38" spans="1:13" ht="21.75" customHeight="1" x14ac:dyDescent="0.15">
      <c r="A38" s="56"/>
      <c r="B38" s="56"/>
      <c r="C38" s="57"/>
      <c r="D38" s="58"/>
      <c r="E38" s="58"/>
      <c r="F38" s="147"/>
      <c r="G38" s="190"/>
      <c r="H38" s="105"/>
      <c r="I38" s="211" t="s">
        <v>146</v>
      </c>
      <c r="J38" s="25">
        <v>300000</v>
      </c>
      <c r="K38" s="25">
        <v>300000</v>
      </c>
      <c r="L38" s="85">
        <f t="shared" si="1"/>
        <v>0</v>
      </c>
      <c r="M38" s="36"/>
    </row>
    <row r="39" spans="1:13" ht="21.75" customHeight="1" x14ac:dyDescent="0.15">
      <c r="A39" s="56"/>
      <c r="B39" s="56"/>
      <c r="C39" s="57"/>
      <c r="D39" s="58"/>
      <c r="E39" s="58"/>
      <c r="F39" s="147"/>
      <c r="G39" s="190"/>
      <c r="H39" s="105"/>
      <c r="I39" s="211" t="s">
        <v>18</v>
      </c>
      <c r="J39" s="25">
        <v>3400000</v>
      </c>
      <c r="K39" s="25">
        <v>3400000</v>
      </c>
      <c r="L39" s="85">
        <f t="shared" si="1"/>
        <v>0</v>
      </c>
      <c r="M39" s="36"/>
    </row>
    <row r="40" spans="1:13" ht="21.75" customHeight="1" x14ac:dyDescent="0.15">
      <c r="A40" s="56"/>
      <c r="B40" s="56"/>
      <c r="C40" s="57"/>
      <c r="D40" s="58"/>
      <c r="E40" s="58"/>
      <c r="F40" s="147"/>
      <c r="G40" s="317" t="s">
        <v>147</v>
      </c>
      <c r="H40" s="322"/>
      <c r="I40" s="322"/>
      <c r="J40" s="28">
        <f>J41</f>
        <v>108781044</v>
      </c>
      <c r="K40" s="28">
        <f>K41</f>
        <v>102800000</v>
      </c>
      <c r="L40" s="85">
        <f t="shared" si="1"/>
        <v>-5981044</v>
      </c>
      <c r="M40" s="36"/>
    </row>
    <row r="41" spans="1:13" ht="21.75" customHeight="1" x14ac:dyDescent="0.15">
      <c r="A41" s="56"/>
      <c r="B41" s="56"/>
      <c r="C41" s="57"/>
      <c r="D41" s="58"/>
      <c r="E41" s="58"/>
      <c r="F41" s="147"/>
      <c r="G41" s="225"/>
      <c r="H41" s="321" t="s">
        <v>127</v>
      </c>
      <c r="I41" s="321"/>
      <c r="J41" s="28">
        <f>SUM(J42:J47)</f>
        <v>108781044</v>
      </c>
      <c r="K41" s="28">
        <f>SUM(K42:K47)</f>
        <v>102800000</v>
      </c>
      <c r="L41" s="85">
        <f t="shared" si="1"/>
        <v>-5981044</v>
      </c>
      <c r="M41" s="36"/>
    </row>
    <row r="42" spans="1:13" ht="21.75" customHeight="1" x14ac:dyDescent="0.15">
      <c r="A42" s="56"/>
      <c r="B42" s="56"/>
      <c r="C42" s="57"/>
      <c r="D42" s="58"/>
      <c r="E42" s="58"/>
      <c r="F42" s="147"/>
      <c r="G42" s="190"/>
      <c r="H42" s="105"/>
      <c r="I42" s="211" t="s">
        <v>148</v>
      </c>
      <c r="J42" s="25">
        <v>33360000</v>
      </c>
      <c r="K42" s="25">
        <v>31400000</v>
      </c>
      <c r="L42" s="85">
        <f t="shared" si="1"/>
        <v>-1960000</v>
      </c>
      <c r="M42" s="36"/>
    </row>
    <row r="43" spans="1:13" ht="21.75" customHeight="1" x14ac:dyDescent="0.15">
      <c r="A43" s="56"/>
      <c r="B43" s="56"/>
      <c r="C43" s="57"/>
      <c r="D43" s="58"/>
      <c r="E43" s="58"/>
      <c r="F43" s="147"/>
      <c r="G43" s="190"/>
      <c r="H43" s="105"/>
      <c r="I43" s="211" t="s">
        <v>212</v>
      </c>
      <c r="J43" s="25">
        <v>28200000</v>
      </c>
      <c r="K43" s="25">
        <v>23000000</v>
      </c>
      <c r="L43" s="85">
        <f t="shared" si="1"/>
        <v>-5200000</v>
      </c>
      <c r="M43" s="36"/>
    </row>
    <row r="44" spans="1:13" ht="21.75" customHeight="1" x14ac:dyDescent="0.15">
      <c r="A44" s="56"/>
      <c r="B44" s="56"/>
      <c r="C44" s="57"/>
      <c r="D44" s="58"/>
      <c r="E44" s="58"/>
      <c r="F44" s="147"/>
      <c r="G44" s="190"/>
      <c r="H44" s="105"/>
      <c r="I44" s="211" t="s">
        <v>149</v>
      </c>
      <c r="J44" s="25">
        <v>100000</v>
      </c>
      <c r="K44" s="25">
        <v>200000</v>
      </c>
      <c r="L44" s="85">
        <f t="shared" si="1"/>
        <v>100000</v>
      </c>
      <c r="M44" s="36"/>
    </row>
    <row r="45" spans="1:13" ht="21.75" customHeight="1" x14ac:dyDescent="0.15">
      <c r="A45" s="56"/>
      <c r="B45" s="56"/>
      <c r="C45" s="57"/>
      <c r="D45" s="58"/>
      <c r="E45" s="58"/>
      <c r="F45" s="147"/>
      <c r="G45" s="190"/>
      <c r="H45" s="105"/>
      <c r="I45" s="211" t="s">
        <v>267</v>
      </c>
      <c r="J45" s="25">
        <v>1200000</v>
      </c>
      <c r="K45" s="25">
        <v>0</v>
      </c>
      <c r="L45" s="85">
        <f t="shared" si="1"/>
        <v>-1200000</v>
      </c>
      <c r="M45" s="36"/>
    </row>
    <row r="46" spans="1:13" ht="21.75" customHeight="1" x14ac:dyDescent="0.15">
      <c r="A46" s="56"/>
      <c r="B46" s="56"/>
      <c r="C46" s="57"/>
      <c r="D46" s="58"/>
      <c r="E46" s="58"/>
      <c r="F46" s="147"/>
      <c r="G46" s="190"/>
      <c r="H46" s="105"/>
      <c r="I46" s="211" t="s">
        <v>184</v>
      </c>
      <c r="J46" s="25">
        <v>45600000</v>
      </c>
      <c r="K46" s="25">
        <v>48000000</v>
      </c>
      <c r="L46" s="85">
        <f t="shared" si="1"/>
        <v>2400000</v>
      </c>
      <c r="M46" s="36"/>
    </row>
    <row r="47" spans="1:13" ht="21.75" customHeight="1" x14ac:dyDescent="0.15">
      <c r="A47" s="56"/>
      <c r="B47" s="56"/>
      <c r="C47" s="57"/>
      <c r="D47" s="58"/>
      <c r="E47" s="58"/>
      <c r="F47" s="147"/>
      <c r="G47" s="190"/>
      <c r="H47" s="105"/>
      <c r="I47" s="211" t="s">
        <v>150</v>
      </c>
      <c r="J47" s="25">
        <v>321044</v>
      </c>
      <c r="K47" s="25">
        <v>200000</v>
      </c>
      <c r="L47" s="85">
        <f t="shared" si="1"/>
        <v>-121044</v>
      </c>
      <c r="M47" s="36"/>
    </row>
    <row r="48" spans="1:13" ht="21.75" hidden="1" customHeight="1" x14ac:dyDescent="0.15">
      <c r="A48" s="56"/>
      <c r="B48" s="56"/>
      <c r="C48" s="57"/>
      <c r="D48" s="58"/>
      <c r="E48" s="58"/>
      <c r="F48" s="147"/>
      <c r="G48" s="323" t="s">
        <v>151</v>
      </c>
      <c r="H48" s="324"/>
      <c r="I48" s="324"/>
      <c r="J48" s="25"/>
      <c r="K48" s="25"/>
      <c r="L48" s="85">
        <f t="shared" si="1"/>
        <v>0</v>
      </c>
      <c r="M48" s="36"/>
    </row>
    <row r="49" spans="1:13" ht="21.75" hidden="1" customHeight="1" x14ac:dyDescent="0.15">
      <c r="A49" s="56"/>
      <c r="B49" s="56"/>
      <c r="C49" s="57"/>
      <c r="D49" s="58"/>
      <c r="E49" s="58"/>
      <c r="F49" s="147"/>
      <c r="G49" s="190"/>
      <c r="H49" s="325" t="s">
        <v>151</v>
      </c>
      <c r="I49" s="325"/>
      <c r="J49" s="25"/>
      <c r="K49" s="25"/>
      <c r="L49" s="85">
        <f t="shared" si="1"/>
        <v>0</v>
      </c>
      <c r="M49" s="36"/>
    </row>
    <row r="50" spans="1:13" ht="21.75" hidden="1" customHeight="1" x14ac:dyDescent="0.15">
      <c r="A50" s="56"/>
      <c r="B50" s="56"/>
      <c r="C50" s="57"/>
      <c r="D50" s="58"/>
      <c r="E50" s="58"/>
      <c r="F50" s="147"/>
      <c r="G50" s="190"/>
      <c r="H50" s="105"/>
      <c r="I50" s="211" t="s">
        <v>151</v>
      </c>
      <c r="J50" s="25"/>
      <c r="K50" s="25"/>
      <c r="L50" s="85">
        <f t="shared" si="1"/>
        <v>0</v>
      </c>
      <c r="M50" s="36"/>
    </row>
    <row r="51" spans="1:13" ht="21.75" customHeight="1" x14ac:dyDescent="0.15">
      <c r="A51" s="56"/>
      <c r="B51" s="56"/>
      <c r="C51" s="57"/>
      <c r="D51" s="58"/>
      <c r="E51" s="58"/>
      <c r="F51" s="147"/>
      <c r="G51" s="323" t="s">
        <v>176</v>
      </c>
      <c r="H51" s="324"/>
      <c r="I51" s="324"/>
      <c r="J51" s="28">
        <f>J52</f>
        <v>4800000</v>
      </c>
      <c r="K51" s="28">
        <f>K52</f>
        <v>4800000</v>
      </c>
      <c r="L51" s="85">
        <f t="shared" si="1"/>
        <v>0</v>
      </c>
      <c r="M51" s="36"/>
    </row>
    <row r="52" spans="1:13" ht="21.75" customHeight="1" x14ac:dyDescent="0.15">
      <c r="A52" s="56"/>
      <c r="B52" s="56"/>
      <c r="C52" s="57"/>
      <c r="D52" s="58"/>
      <c r="E52" s="58"/>
      <c r="F52" s="147"/>
      <c r="G52" s="190"/>
      <c r="H52" s="321" t="s">
        <v>176</v>
      </c>
      <c r="I52" s="321"/>
      <c r="J52" s="28">
        <f>J53</f>
        <v>4800000</v>
      </c>
      <c r="K52" s="28">
        <f>K53</f>
        <v>4800000</v>
      </c>
      <c r="L52" s="85">
        <f t="shared" si="1"/>
        <v>0</v>
      </c>
      <c r="M52" s="36"/>
    </row>
    <row r="53" spans="1:13" ht="21.75" customHeight="1" x14ac:dyDescent="0.15">
      <c r="A53" s="56"/>
      <c r="B53" s="56"/>
      <c r="C53" s="57"/>
      <c r="D53" s="58"/>
      <c r="E53" s="58"/>
      <c r="F53" s="147"/>
      <c r="G53" s="190"/>
      <c r="H53" s="105"/>
      <c r="I53" s="211" t="s">
        <v>177</v>
      </c>
      <c r="J53" s="25">
        <v>4800000</v>
      </c>
      <c r="K53" s="25">
        <v>4800000</v>
      </c>
      <c r="L53" s="85">
        <f t="shared" si="1"/>
        <v>0</v>
      </c>
      <c r="M53" s="36"/>
    </row>
    <row r="54" spans="1:13" ht="21.75" customHeight="1" x14ac:dyDescent="0.15">
      <c r="A54" s="56"/>
      <c r="B54" s="56"/>
      <c r="C54" s="57"/>
      <c r="D54" s="58"/>
      <c r="E54" s="58"/>
      <c r="F54" s="147"/>
      <c r="G54" s="323" t="s">
        <v>152</v>
      </c>
      <c r="H54" s="326"/>
      <c r="I54" s="326"/>
      <c r="J54" s="28">
        <f>J55</f>
        <v>82601369</v>
      </c>
      <c r="K54" s="28">
        <f>K55</f>
        <v>108000000</v>
      </c>
      <c r="L54" s="85">
        <f t="shared" si="1"/>
        <v>25398631</v>
      </c>
      <c r="M54" s="36"/>
    </row>
    <row r="55" spans="1:13" ht="21.75" customHeight="1" x14ac:dyDescent="0.15">
      <c r="A55" s="56"/>
      <c r="B55" s="56"/>
      <c r="C55" s="57"/>
      <c r="D55" s="58"/>
      <c r="E55" s="58"/>
      <c r="F55" s="147"/>
      <c r="G55" s="190"/>
      <c r="H55" s="105" t="s">
        <v>152</v>
      </c>
      <c r="I55" s="211"/>
      <c r="J55" s="28">
        <f>J56</f>
        <v>82601369</v>
      </c>
      <c r="K55" s="28">
        <f>K56</f>
        <v>108000000</v>
      </c>
      <c r="L55" s="85">
        <f t="shared" si="1"/>
        <v>25398631</v>
      </c>
      <c r="M55" s="36"/>
    </row>
    <row r="56" spans="1:13" ht="21.75" customHeight="1" x14ac:dyDescent="0.15">
      <c r="A56" s="56"/>
      <c r="B56" s="56"/>
      <c r="C56" s="57"/>
      <c r="D56" s="58"/>
      <c r="E56" s="58"/>
      <c r="F56" s="147"/>
      <c r="G56" s="190"/>
      <c r="H56" s="105"/>
      <c r="I56" s="211" t="s">
        <v>152</v>
      </c>
      <c r="J56" s="25">
        <v>82601369</v>
      </c>
      <c r="K56" s="25">
        <v>108000000</v>
      </c>
      <c r="L56" s="85">
        <f t="shared" si="1"/>
        <v>25398631</v>
      </c>
      <c r="M56" s="36"/>
    </row>
    <row r="57" spans="1:13" ht="21.75" customHeight="1" x14ac:dyDescent="0.15">
      <c r="A57" s="56"/>
      <c r="B57" s="56"/>
      <c r="C57" s="235"/>
      <c r="D57" s="58"/>
      <c r="E57" s="58"/>
      <c r="F57" s="147"/>
      <c r="G57" s="323" t="s">
        <v>283</v>
      </c>
      <c r="H57" s="326"/>
      <c r="I57" s="326"/>
      <c r="J57" s="25">
        <f>J58</f>
        <v>5000000</v>
      </c>
      <c r="K57" s="25">
        <f>K58</f>
        <v>0</v>
      </c>
      <c r="L57" s="85"/>
      <c r="M57" s="36"/>
    </row>
    <row r="58" spans="1:13" ht="21.75" customHeight="1" x14ac:dyDescent="0.15">
      <c r="A58" s="56"/>
      <c r="B58" s="56"/>
      <c r="C58" s="235"/>
      <c r="D58" s="58"/>
      <c r="E58" s="58"/>
      <c r="F58" s="147"/>
      <c r="G58" s="190"/>
      <c r="H58" s="264" t="s">
        <v>284</v>
      </c>
      <c r="I58" s="263"/>
      <c r="J58" s="25">
        <f>J59</f>
        <v>5000000</v>
      </c>
      <c r="K58" s="25">
        <f>K59</f>
        <v>0</v>
      </c>
      <c r="L58" s="85"/>
      <c r="M58" s="36"/>
    </row>
    <row r="59" spans="1:13" ht="21.75" customHeight="1" x14ac:dyDescent="0.15">
      <c r="A59" s="56"/>
      <c r="B59" s="56"/>
      <c r="C59" s="235"/>
      <c r="D59" s="58"/>
      <c r="E59" s="58"/>
      <c r="F59" s="147"/>
      <c r="G59" s="190"/>
      <c r="H59" s="264"/>
      <c r="I59" s="263" t="s">
        <v>285</v>
      </c>
      <c r="J59" s="25">
        <v>5000000</v>
      </c>
      <c r="K59" s="25">
        <v>0</v>
      </c>
      <c r="L59" s="85"/>
      <c r="M59" s="36"/>
    </row>
    <row r="60" spans="1:13" ht="21.75" customHeight="1" x14ac:dyDescent="0.15">
      <c r="A60" s="56"/>
      <c r="B60" s="56"/>
      <c r="C60" s="57"/>
      <c r="D60" s="58"/>
      <c r="E60" s="58"/>
      <c r="F60" s="147"/>
      <c r="G60" s="317" t="s">
        <v>153</v>
      </c>
      <c r="H60" s="318"/>
      <c r="I60" s="318"/>
      <c r="J60" s="28">
        <f>J61</f>
        <v>12000000</v>
      </c>
      <c r="K60" s="28">
        <f>K61</f>
        <v>9600000</v>
      </c>
      <c r="L60" s="85">
        <f t="shared" ref="L60:L70" si="3">K60-J60</f>
        <v>-2400000</v>
      </c>
      <c r="M60" s="36"/>
    </row>
    <row r="61" spans="1:13" ht="21.75" customHeight="1" x14ac:dyDescent="0.15">
      <c r="A61" s="56"/>
      <c r="B61" s="56"/>
      <c r="C61" s="57"/>
      <c r="D61" s="58"/>
      <c r="E61" s="58"/>
      <c r="F61" s="147"/>
      <c r="G61" s="190"/>
      <c r="H61" s="316" t="s">
        <v>153</v>
      </c>
      <c r="I61" s="316"/>
      <c r="J61" s="28">
        <f>SUM(J62:J70)</f>
        <v>12000000</v>
      </c>
      <c r="K61" s="28">
        <f>SUM(K62:K70)</f>
        <v>9600000</v>
      </c>
      <c r="L61" s="85">
        <f t="shared" si="3"/>
        <v>-2400000</v>
      </c>
      <c r="M61" s="36"/>
    </row>
    <row r="62" spans="1:13" ht="21.75" customHeight="1" x14ac:dyDescent="0.15">
      <c r="A62" s="56"/>
      <c r="B62" s="56"/>
      <c r="C62" s="57"/>
      <c r="D62" s="58"/>
      <c r="E62" s="58"/>
      <c r="F62" s="147"/>
      <c r="G62" s="190"/>
      <c r="H62" s="96"/>
      <c r="I62" s="211" t="s">
        <v>48</v>
      </c>
      <c r="J62" s="25">
        <v>0</v>
      </c>
      <c r="K62" s="25">
        <v>400000</v>
      </c>
      <c r="L62" s="85">
        <f t="shared" si="3"/>
        <v>400000</v>
      </c>
      <c r="M62" s="36"/>
    </row>
    <row r="63" spans="1:13" ht="21.75" customHeight="1" x14ac:dyDescent="0.15">
      <c r="A63" s="56"/>
      <c r="B63" s="56"/>
      <c r="C63" s="57"/>
      <c r="D63" s="58"/>
      <c r="E63" s="58"/>
      <c r="F63" s="147"/>
      <c r="G63" s="190"/>
      <c r="H63" s="96"/>
      <c r="I63" s="211" t="s">
        <v>154</v>
      </c>
      <c r="J63" s="25">
        <v>1600000</v>
      </c>
      <c r="K63" s="25">
        <v>600000</v>
      </c>
      <c r="L63" s="85">
        <f t="shared" si="3"/>
        <v>-1000000</v>
      </c>
      <c r="M63" s="36"/>
    </row>
    <row r="64" spans="1:13" ht="21.75" customHeight="1" x14ac:dyDescent="0.15">
      <c r="A64" s="56"/>
      <c r="B64" s="56"/>
      <c r="C64" s="235"/>
      <c r="D64" s="58"/>
      <c r="E64" s="58"/>
      <c r="F64" s="147"/>
      <c r="G64" s="190"/>
      <c r="H64" s="96"/>
      <c r="I64" s="263" t="s">
        <v>286</v>
      </c>
      <c r="J64" s="25">
        <v>7000000</v>
      </c>
      <c r="K64" s="25">
        <v>5000000</v>
      </c>
      <c r="L64" s="85">
        <f t="shared" si="3"/>
        <v>-2000000</v>
      </c>
      <c r="M64" s="36"/>
    </row>
    <row r="65" spans="1:13" ht="21.75" customHeight="1" x14ac:dyDescent="0.15">
      <c r="A65" s="56"/>
      <c r="B65" s="56"/>
      <c r="C65" s="57"/>
      <c r="D65" s="58"/>
      <c r="E65" s="58"/>
      <c r="F65" s="147"/>
      <c r="G65" s="190"/>
      <c r="H65" s="96"/>
      <c r="I65" s="211" t="s">
        <v>143</v>
      </c>
      <c r="J65" s="25">
        <v>600000</v>
      </c>
      <c r="K65" s="25">
        <v>0</v>
      </c>
      <c r="L65" s="85">
        <f t="shared" si="3"/>
        <v>-600000</v>
      </c>
      <c r="M65" s="36"/>
    </row>
    <row r="66" spans="1:13" ht="21.75" customHeight="1" x14ac:dyDescent="0.15">
      <c r="A66" s="56"/>
      <c r="B66" s="56"/>
      <c r="C66" s="235"/>
      <c r="D66" s="58"/>
      <c r="E66" s="58"/>
      <c r="F66" s="147"/>
      <c r="G66" s="257"/>
      <c r="H66" s="258"/>
      <c r="I66" s="268" t="s">
        <v>287</v>
      </c>
      <c r="J66" s="196">
        <v>2100000</v>
      </c>
      <c r="K66" s="196">
        <v>1700000</v>
      </c>
      <c r="L66" s="217">
        <f t="shared" si="3"/>
        <v>-400000</v>
      </c>
      <c r="M66" s="36"/>
    </row>
    <row r="67" spans="1:13" ht="21.75" customHeight="1" x14ac:dyDescent="0.15">
      <c r="A67" s="56"/>
      <c r="B67" s="56"/>
      <c r="C67" s="235"/>
      <c r="D67" s="58"/>
      <c r="E67" s="58"/>
      <c r="F67" s="147"/>
      <c r="G67" s="257"/>
      <c r="H67" s="258"/>
      <c r="I67" s="259" t="s">
        <v>288</v>
      </c>
      <c r="J67" s="196">
        <v>350000</v>
      </c>
      <c r="K67" s="196">
        <v>350000</v>
      </c>
      <c r="L67" s="217">
        <f t="shared" si="3"/>
        <v>0</v>
      </c>
      <c r="M67" s="36"/>
    </row>
    <row r="68" spans="1:13" ht="21.75" customHeight="1" x14ac:dyDescent="0.15">
      <c r="A68" s="56"/>
      <c r="B68" s="56"/>
      <c r="C68" s="235"/>
      <c r="D68" s="58"/>
      <c r="E68" s="58"/>
      <c r="F68" s="147"/>
      <c r="G68" s="257"/>
      <c r="H68" s="258"/>
      <c r="I68" s="259" t="s">
        <v>289</v>
      </c>
      <c r="J68" s="196">
        <v>200000</v>
      </c>
      <c r="K68" s="196">
        <v>200000</v>
      </c>
      <c r="L68" s="217">
        <f t="shared" si="3"/>
        <v>0</v>
      </c>
      <c r="M68" s="36"/>
    </row>
    <row r="69" spans="1:13" ht="21.75" customHeight="1" x14ac:dyDescent="0.15">
      <c r="A69" s="56"/>
      <c r="B69" s="56"/>
      <c r="C69" s="235"/>
      <c r="D69" s="58"/>
      <c r="E69" s="58"/>
      <c r="F69" s="147"/>
      <c r="G69" s="257"/>
      <c r="H69" s="258"/>
      <c r="I69" s="259" t="s">
        <v>300</v>
      </c>
      <c r="J69" s="196">
        <v>0</v>
      </c>
      <c r="K69" s="196">
        <v>1350000</v>
      </c>
      <c r="L69" s="217">
        <f t="shared" si="3"/>
        <v>1350000</v>
      </c>
      <c r="M69" s="36"/>
    </row>
    <row r="70" spans="1:13" ht="21.75" customHeight="1" thickBot="1" x14ac:dyDescent="0.2">
      <c r="A70" s="56"/>
      <c r="B70" s="56"/>
      <c r="C70" s="57"/>
      <c r="D70" s="58"/>
      <c r="E70" s="58"/>
      <c r="F70" s="147"/>
      <c r="G70" s="191"/>
      <c r="H70" s="143"/>
      <c r="I70" s="144" t="s">
        <v>290</v>
      </c>
      <c r="J70" s="107">
        <v>150000</v>
      </c>
      <c r="K70" s="107">
        <v>0</v>
      </c>
      <c r="L70" s="91">
        <f t="shared" si="3"/>
        <v>-150000</v>
      </c>
      <c r="M70" s="36"/>
    </row>
  </sheetData>
  <mergeCells count="24">
    <mergeCell ref="A1:L1"/>
    <mergeCell ref="A3:L3"/>
    <mergeCell ref="A4:D4"/>
    <mergeCell ref="A7:C7"/>
    <mergeCell ref="G7:I7"/>
    <mergeCell ref="G8:I8"/>
    <mergeCell ref="G15:I15"/>
    <mergeCell ref="H16:I16"/>
    <mergeCell ref="G21:I21"/>
    <mergeCell ref="H22:I22"/>
    <mergeCell ref="H61:I61"/>
    <mergeCell ref="G60:I60"/>
    <mergeCell ref="G27:I27"/>
    <mergeCell ref="H28:I28"/>
    <mergeCell ref="G33:I33"/>
    <mergeCell ref="H34:I34"/>
    <mergeCell ref="G51:I51"/>
    <mergeCell ref="H52:I52"/>
    <mergeCell ref="G40:I40"/>
    <mergeCell ref="H41:I41"/>
    <mergeCell ref="G48:I48"/>
    <mergeCell ref="H49:I49"/>
    <mergeCell ref="G54:I54"/>
    <mergeCell ref="G57:I57"/>
  </mergeCells>
  <phoneticPr fontId="3" type="noConversion"/>
  <pageMargins left="0.7" right="0.7" top="0.75" bottom="0.75" header="0.3" footer="0.3"/>
  <pageSetup paperSize="9" scale="72" orientation="portrait" horizontalDpi="4294967293" verticalDpi="4294967293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18"/>
  <sheetViews>
    <sheetView topLeftCell="A55" zoomScale="130" zoomScaleNormal="130" zoomScaleSheetLayoutView="100" workbookViewId="0">
      <selection activeCell="P17" sqref="P17"/>
    </sheetView>
  </sheetViews>
  <sheetFormatPr defaultRowHeight="12" x14ac:dyDescent="0.15"/>
  <cols>
    <col min="1" max="1" width="2.77734375" style="3" customWidth="1"/>
    <col min="2" max="2" width="3.44140625" style="3" customWidth="1"/>
    <col min="3" max="3" width="9.77734375" style="4" customWidth="1"/>
    <col min="4" max="4" width="11.6640625" style="5" customWidth="1"/>
    <col min="5" max="5" width="12.88671875" style="5" customWidth="1"/>
    <col min="6" max="6" width="10.44140625" style="5" customWidth="1"/>
    <col min="7" max="8" width="2.77734375" style="5" customWidth="1"/>
    <col min="9" max="9" width="19.77734375" style="5" bestFit="1" customWidth="1"/>
    <col min="10" max="10" width="11.6640625" style="5" customWidth="1"/>
    <col min="11" max="11" width="12.21875" style="10" customWidth="1"/>
    <col min="12" max="12" width="13.44140625" style="10" customWidth="1"/>
    <col min="13" max="16384" width="8.88671875" style="5"/>
  </cols>
  <sheetData>
    <row r="1" spans="1:12" s="1" customFormat="1" ht="21.75" customHeight="1" x14ac:dyDescent="0.15">
      <c r="A1" s="282" t="s">
        <v>301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2" s="2" customFormat="1" ht="21.75" customHeight="1" x14ac:dyDescent="0.15">
      <c r="A2" s="335" t="s">
        <v>25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7"/>
    </row>
    <row r="3" spans="1:12" s="7" customFormat="1" ht="21.75" customHeight="1" x14ac:dyDescent="0.15">
      <c r="A3" s="338" t="s">
        <v>293</v>
      </c>
      <c r="B3" s="339"/>
      <c r="C3" s="339"/>
      <c r="D3" s="339"/>
      <c r="E3" s="11"/>
      <c r="F3" s="12"/>
      <c r="G3" s="6"/>
      <c r="H3" s="6"/>
      <c r="I3" s="6"/>
      <c r="J3" s="6"/>
      <c r="K3" s="154"/>
      <c r="L3" s="155"/>
    </row>
    <row r="4" spans="1:12" s="7" customFormat="1" ht="21.75" customHeight="1" thickBot="1" x14ac:dyDescent="0.2">
      <c r="A4" s="156"/>
      <c r="B4" s="69"/>
      <c r="C4" s="68"/>
      <c r="D4" s="69"/>
      <c r="E4" s="69"/>
      <c r="F4" s="69"/>
      <c r="G4" s="69"/>
      <c r="H4" s="69"/>
      <c r="I4" s="69"/>
      <c r="J4" s="69"/>
      <c r="K4" s="157"/>
      <c r="L4" s="158" t="s">
        <v>23</v>
      </c>
    </row>
    <row r="5" spans="1:12" ht="31.5" customHeight="1" x14ac:dyDescent="0.15">
      <c r="A5" s="79" t="s">
        <v>0</v>
      </c>
      <c r="B5" s="80" t="s">
        <v>1</v>
      </c>
      <c r="C5" s="81" t="s">
        <v>2</v>
      </c>
      <c r="D5" s="82" t="s">
        <v>294</v>
      </c>
      <c r="E5" s="82" t="s">
        <v>295</v>
      </c>
      <c r="F5" s="81" t="s">
        <v>17</v>
      </c>
      <c r="G5" s="81" t="s">
        <v>0</v>
      </c>
      <c r="H5" s="81" t="s">
        <v>1</v>
      </c>
      <c r="I5" s="81" t="s">
        <v>2</v>
      </c>
      <c r="J5" s="82" t="s">
        <v>294</v>
      </c>
      <c r="K5" s="82" t="s">
        <v>295</v>
      </c>
      <c r="L5" s="159" t="s">
        <v>17</v>
      </c>
    </row>
    <row r="6" spans="1:12" s="1" customFormat="1" ht="18.75" customHeight="1" x14ac:dyDescent="0.15">
      <c r="A6" s="288" t="s">
        <v>16</v>
      </c>
      <c r="B6" s="289"/>
      <c r="C6" s="289"/>
      <c r="D6" s="28">
        <f>SUM(D7,D11,D15,D19,D23)</f>
        <v>700387815</v>
      </c>
      <c r="E6" s="28">
        <f>SUM(E7,E11,E15,E19,E24)</f>
        <v>695109000</v>
      </c>
      <c r="F6" s="28">
        <f t="shared" ref="F6:F14" si="0">E6-D6</f>
        <v>-5278815</v>
      </c>
      <c r="G6" s="289" t="s">
        <v>16</v>
      </c>
      <c r="H6" s="289"/>
      <c r="I6" s="289"/>
      <c r="J6" s="28">
        <f>SUM(J7,J24,J27,J33,J36,J39,J46,J51,J61,J83,J97,J102,J105,J109,J112,J116)</f>
        <v>700387815</v>
      </c>
      <c r="K6" s="28">
        <f>SUM(K7,K24,K27,K33,K36,K39,K46,K51,K61,K83,K97,K102,K105,K109,K112,K116)</f>
        <v>695109000</v>
      </c>
      <c r="L6" s="85">
        <f>K6-J6</f>
        <v>-5278815</v>
      </c>
    </row>
    <row r="7" spans="1:12" ht="18.75" customHeight="1" x14ac:dyDescent="0.15">
      <c r="A7" s="313" t="s">
        <v>22</v>
      </c>
      <c r="B7" s="276"/>
      <c r="C7" s="276"/>
      <c r="D7" s="28">
        <f>D8</f>
        <v>683791000</v>
      </c>
      <c r="E7" s="28">
        <f>SUM(E8)</f>
        <v>677209000</v>
      </c>
      <c r="F7" s="28">
        <f t="shared" si="0"/>
        <v>-6582000</v>
      </c>
      <c r="G7" s="281" t="s">
        <v>93</v>
      </c>
      <c r="H7" s="281"/>
      <c r="I7" s="281"/>
      <c r="J7" s="67">
        <f>SUM(J8,J15,J17)</f>
        <v>220289500</v>
      </c>
      <c r="K7" s="67">
        <f>SUM(K8,K15,K17)</f>
        <v>223415100</v>
      </c>
      <c r="L7" s="85">
        <f t="shared" ref="L7:L49" si="1">K7-J7</f>
        <v>3125600</v>
      </c>
    </row>
    <row r="8" spans="1:12" ht="18.75" customHeight="1" x14ac:dyDescent="0.15">
      <c r="A8" s="86"/>
      <c r="B8" s="276" t="s">
        <v>22</v>
      </c>
      <c r="C8" s="276"/>
      <c r="D8" s="28">
        <f>SUM(D9,D10)</f>
        <v>683791000</v>
      </c>
      <c r="E8" s="28">
        <f>SUM(E9,E10)</f>
        <v>677209000</v>
      </c>
      <c r="F8" s="28">
        <f t="shared" si="0"/>
        <v>-6582000</v>
      </c>
      <c r="G8" s="192"/>
      <c r="H8" s="274" t="s">
        <v>15</v>
      </c>
      <c r="I8" s="275"/>
      <c r="J8" s="67">
        <f>SUM(J9:J14)</f>
        <v>196856170</v>
      </c>
      <c r="K8" s="67">
        <f>SUM(K9:K14)</f>
        <v>210189000</v>
      </c>
      <c r="L8" s="85">
        <f t="shared" si="1"/>
        <v>13332830</v>
      </c>
    </row>
    <row r="9" spans="1:12" ht="18.75" customHeight="1" x14ac:dyDescent="0.15">
      <c r="A9" s="86"/>
      <c r="B9" s="99"/>
      <c r="C9" s="104" t="s">
        <v>14</v>
      </c>
      <c r="D9" s="28">
        <v>669871000</v>
      </c>
      <c r="E9" s="28">
        <v>672709000</v>
      </c>
      <c r="F9" s="28">
        <f t="shared" si="0"/>
        <v>2838000</v>
      </c>
      <c r="G9" s="192"/>
      <c r="H9" s="192"/>
      <c r="I9" s="194" t="s">
        <v>13</v>
      </c>
      <c r="J9" s="67">
        <v>130802190</v>
      </c>
      <c r="K9" s="67">
        <v>144780900</v>
      </c>
      <c r="L9" s="85">
        <f t="shared" si="1"/>
        <v>13978710</v>
      </c>
    </row>
    <row r="10" spans="1:12" ht="18.75" customHeight="1" x14ac:dyDescent="0.15">
      <c r="A10" s="86"/>
      <c r="B10" s="99"/>
      <c r="C10" s="106" t="s">
        <v>12</v>
      </c>
      <c r="D10" s="28">
        <v>13920000</v>
      </c>
      <c r="E10" s="28">
        <v>4500000</v>
      </c>
      <c r="F10" s="28">
        <f>E10-D10</f>
        <v>-9420000</v>
      </c>
      <c r="G10" s="192"/>
      <c r="H10" s="192"/>
      <c r="I10" s="194" t="s">
        <v>11</v>
      </c>
      <c r="J10" s="67">
        <v>16062480</v>
      </c>
      <c r="K10" s="67">
        <v>17678000</v>
      </c>
      <c r="L10" s="85">
        <f t="shared" si="1"/>
        <v>1615520</v>
      </c>
    </row>
    <row r="11" spans="1:12" s="7" customFormat="1" ht="18.75" customHeight="1" x14ac:dyDescent="0.15">
      <c r="A11" s="298" t="s">
        <v>75</v>
      </c>
      <c r="B11" s="299"/>
      <c r="C11" s="299"/>
      <c r="D11" s="47">
        <f>D12</f>
        <v>1562500</v>
      </c>
      <c r="E11" s="47">
        <f>SUM(E12)</f>
        <v>1600000</v>
      </c>
      <c r="F11" s="28">
        <f t="shared" si="0"/>
        <v>37500</v>
      </c>
      <c r="G11" s="192"/>
      <c r="H11" s="192"/>
      <c r="I11" s="194" t="s">
        <v>38</v>
      </c>
      <c r="J11" s="67">
        <v>15464500</v>
      </c>
      <c r="K11" s="67">
        <v>15715000</v>
      </c>
      <c r="L11" s="85">
        <f t="shared" si="1"/>
        <v>250500</v>
      </c>
    </row>
    <row r="12" spans="1:12" s="7" customFormat="1" ht="18.75" customHeight="1" x14ac:dyDescent="0.15">
      <c r="A12" s="160"/>
      <c r="B12" s="99" t="s">
        <v>75</v>
      </c>
      <c r="C12" s="104"/>
      <c r="D12" s="28">
        <f>SUM(D13,D14)</f>
        <v>1562500</v>
      </c>
      <c r="E12" s="28">
        <f>SUM(E13,E14)</f>
        <v>1600000</v>
      </c>
      <c r="F12" s="28">
        <f t="shared" si="0"/>
        <v>37500</v>
      </c>
      <c r="G12" s="192"/>
      <c r="H12" s="192"/>
      <c r="I12" s="194" t="s">
        <v>6</v>
      </c>
      <c r="J12" s="67">
        <v>100000</v>
      </c>
      <c r="K12" s="67">
        <v>0</v>
      </c>
      <c r="L12" s="85">
        <f t="shared" si="1"/>
        <v>-100000</v>
      </c>
    </row>
    <row r="13" spans="1:12" s="7" customFormat="1" ht="18.75" customHeight="1" x14ac:dyDescent="0.15">
      <c r="A13" s="86"/>
      <c r="B13" s="161"/>
      <c r="C13" s="104" t="s">
        <v>227</v>
      </c>
      <c r="D13" s="28">
        <v>1562500</v>
      </c>
      <c r="E13" s="28">
        <v>600000</v>
      </c>
      <c r="F13" s="28">
        <f t="shared" si="0"/>
        <v>-962500</v>
      </c>
      <c r="G13" s="192"/>
      <c r="H13" s="192"/>
      <c r="I13" s="194" t="s">
        <v>88</v>
      </c>
      <c r="J13" s="67">
        <v>1260000</v>
      </c>
      <c r="K13" s="67">
        <v>1010000</v>
      </c>
      <c r="L13" s="85">
        <f t="shared" si="1"/>
        <v>-250000</v>
      </c>
    </row>
    <row r="14" spans="1:12" s="7" customFormat="1" ht="18.75" customHeight="1" x14ac:dyDescent="0.15">
      <c r="A14" s="86"/>
      <c r="B14" s="99"/>
      <c r="C14" s="104" t="s">
        <v>228</v>
      </c>
      <c r="D14" s="47">
        <v>0</v>
      </c>
      <c r="E14" s="47">
        <v>1000000</v>
      </c>
      <c r="F14" s="28">
        <f t="shared" si="0"/>
        <v>1000000</v>
      </c>
      <c r="G14" s="192"/>
      <c r="H14" s="192"/>
      <c r="I14" s="194" t="s">
        <v>171</v>
      </c>
      <c r="J14" s="67">
        <v>33167000</v>
      </c>
      <c r="K14" s="67">
        <v>31005100</v>
      </c>
      <c r="L14" s="85">
        <f t="shared" si="1"/>
        <v>-2161900</v>
      </c>
    </row>
    <row r="15" spans="1:12" s="7" customFormat="1" ht="18.75" customHeight="1" x14ac:dyDescent="0.15">
      <c r="A15" s="298" t="s">
        <v>10</v>
      </c>
      <c r="B15" s="299"/>
      <c r="C15" s="299"/>
      <c r="D15" s="47">
        <f>D16</f>
        <v>6600000</v>
      </c>
      <c r="E15" s="47">
        <f>SUM(E16)</f>
        <v>6600000</v>
      </c>
      <c r="F15" s="28">
        <f t="shared" ref="F15:F21" si="2">E15-D15</f>
        <v>0</v>
      </c>
      <c r="G15" s="18"/>
      <c r="H15" s="276" t="s">
        <v>92</v>
      </c>
      <c r="I15" s="276"/>
      <c r="J15" s="67">
        <f>J16</f>
        <v>4180000</v>
      </c>
      <c r="K15" s="67">
        <f>K16</f>
        <v>3200000</v>
      </c>
      <c r="L15" s="85">
        <f t="shared" si="1"/>
        <v>-980000</v>
      </c>
    </row>
    <row r="16" spans="1:12" s="7" customFormat="1" ht="18.75" customHeight="1" x14ac:dyDescent="0.15">
      <c r="A16" s="160"/>
      <c r="B16" s="240" t="s">
        <v>10</v>
      </c>
      <c r="C16" s="243"/>
      <c r="D16" s="28">
        <f>SUM(D17,D18)</f>
        <v>6600000</v>
      </c>
      <c r="E16" s="28">
        <f>SUM(E17,E18)</f>
        <v>6600000</v>
      </c>
      <c r="F16" s="28">
        <f t="shared" si="2"/>
        <v>0</v>
      </c>
      <c r="G16" s="18"/>
      <c r="H16" s="18"/>
      <c r="I16" s="18" t="s">
        <v>82</v>
      </c>
      <c r="J16" s="67">
        <v>4180000</v>
      </c>
      <c r="K16" s="67">
        <v>3200000</v>
      </c>
      <c r="L16" s="85">
        <f t="shared" si="1"/>
        <v>-980000</v>
      </c>
    </row>
    <row r="17" spans="1:12" s="7" customFormat="1" ht="18.75" customHeight="1" x14ac:dyDescent="0.15">
      <c r="A17" s="241"/>
      <c r="B17" s="161"/>
      <c r="C17" s="243" t="s">
        <v>10</v>
      </c>
      <c r="D17" s="28">
        <v>6600000</v>
      </c>
      <c r="E17" s="28">
        <v>6600000</v>
      </c>
      <c r="F17" s="28">
        <f t="shared" si="2"/>
        <v>0</v>
      </c>
      <c r="G17" s="192"/>
      <c r="H17" s="276" t="s">
        <v>83</v>
      </c>
      <c r="I17" s="276"/>
      <c r="J17" s="67">
        <f>SUM(J18:J23)</f>
        <v>19253330</v>
      </c>
      <c r="K17" s="67">
        <f>SUM(K18:K23)</f>
        <v>10026100</v>
      </c>
      <c r="L17" s="85">
        <f t="shared" si="1"/>
        <v>-9227230</v>
      </c>
    </row>
    <row r="18" spans="1:12" ht="18.75" customHeight="1" x14ac:dyDescent="0.15">
      <c r="A18" s="241"/>
      <c r="B18" s="240"/>
      <c r="C18" s="243" t="s">
        <v>74</v>
      </c>
      <c r="D18" s="47">
        <v>0</v>
      </c>
      <c r="E18" s="47">
        <v>0</v>
      </c>
      <c r="F18" s="28">
        <f t="shared" si="2"/>
        <v>0</v>
      </c>
      <c r="G18" s="201"/>
      <c r="H18" s="18"/>
      <c r="I18" s="238" t="s">
        <v>39</v>
      </c>
      <c r="J18" s="67">
        <v>11613720</v>
      </c>
      <c r="K18" s="67">
        <v>1956100</v>
      </c>
      <c r="L18" s="85">
        <f t="shared" si="1"/>
        <v>-9657620</v>
      </c>
    </row>
    <row r="19" spans="1:12" s="1" customFormat="1" ht="18.75" customHeight="1" x14ac:dyDescent="0.15">
      <c r="A19" s="332" t="s">
        <v>36</v>
      </c>
      <c r="B19" s="333"/>
      <c r="C19" s="275"/>
      <c r="D19" s="47">
        <f>D20</f>
        <v>4560000</v>
      </c>
      <c r="E19" s="47">
        <f>SUM(E20)</f>
        <v>4800000</v>
      </c>
      <c r="F19" s="28">
        <f t="shared" si="2"/>
        <v>240000</v>
      </c>
      <c r="G19" s="192"/>
      <c r="H19" s="18"/>
      <c r="I19" s="238" t="s">
        <v>40</v>
      </c>
      <c r="J19" s="67">
        <v>780000</v>
      </c>
      <c r="K19" s="67">
        <v>300000</v>
      </c>
      <c r="L19" s="85">
        <f t="shared" si="1"/>
        <v>-480000</v>
      </c>
    </row>
    <row r="20" spans="1:12" s="1" customFormat="1" ht="18.75" customHeight="1" x14ac:dyDescent="0.15">
      <c r="A20" s="160"/>
      <c r="B20" s="292" t="s">
        <v>36</v>
      </c>
      <c r="C20" s="334"/>
      <c r="D20" s="47">
        <f>SUM(D21,D22)</f>
        <v>4560000</v>
      </c>
      <c r="E20" s="47">
        <f>SUM(E21,E22)</f>
        <v>4800000</v>
      </c>
      <c r="F20" s="28">
        <f t="shared" si="2"/>
        <v>240000</v>
      </c>
      <c r="G20" s="192"/>
      <c r="H20" s="18"/>
      <c r="I20" s="238" t="s">
        <v>41</v>
      </c>
      <c r="J20" s="67">
        <v>1293600</v>
      </c>
      <c r="K20" s="67">
        <v>2700000</v>
      </c>
      <c r="L20" s="85">
        <f t="shared" si="1"/>
        <v>1406400</v>
      </c>
    </row>
    <row r="21" spans="1:12" s="1" customFormat="1" ht="18.75" customHeight="1" x14ac:dyDescent="0.15">
      <c r="A21" s="87"/>
      <c r="B21" s="161"/>
      <c r="C21" s="242" t="s">
        <v>89</v>
      </c>
      <c r="D21" s="47">
        <v>60000</v>
      </c>
      <c r="E21" s="47">
        <v>300000</v>
      </c>
      <c r="F21" s="28">
        <f t="shared" si="2"/>
        <v>240000</v>
      </c>
      <c r="G21" s="192"/>
      <c r="H21" s="192"/>
      <c r="I21" s="238" t="s">
        <v>185</v>
      </c>
      <c r="J21" s="67">
        <v>4382710</v>
      </c>
      <c r="K21" s="67">
        <v>2770000</v>
      </c>
      <c r="L21" s="85">
        <f t="shared" si="1"/>
        <v>-1612710</v>
      </c>
    </row>
    <row r="22" spans="1:12" s="1" customFormat="1" ht="18.75" customHeight="1" x14ac:dyDescent="0.15">
      <c r="A22" s="87"/>
      <c r="B22" s="242"/>
      <c r="C22" s="49" t="s">
        <v>37</v>
      </c>
      <c r="D22" s="47">
        <v>4500000</v>
      </c>
      <c r="E22" s="47">
        <v>4500000</v>
      </c>
      <c r="F22" s="28">
        <f>E22-D22</f>
        <v>0</v>
      </c>
      <c r="G22" s="206"/>
      <c r="H22" s="205"/>
      <c r="I22" s="238" t="s">
        <v>186</v>
      </c>
      <c r="J22" s="67">
        <v>989600</v>
      </c>
      <c r="K22" s="67">
        <v>1700000</v>
      </c>
      <c r="L22" s="85">
        <f t="shared" si="1"/>
        <v>710400</v>
      </c>
    </row>
    <row r="23" spans="1:12" s="1" customFormat="1" ht="18.75" customHeight="1" x14ac:dyDescent="0.15">
      <c r="A23" s="241" t="s">
        <v>9</v>
      </c>
      <c r="B23" s="240"/>
      <c r="C23" s="240"/>
      <c r="D23" s="47">
        <f>D24</f>
        <v>3874315</v>
      </c>
      <c r="E23" s="47">
        <f>SUM(E24)</f>
        <v>4900000</v>
      </c>
      <c r="F23" s="28">
        <f>E23-D23</f>
        <v>1025685</v>
      </c>
      <c r="G23" s="206"/>
      <c r="H23" s="205"/>
      <c r="I23" s="238" t="s">
        <v>4</v>
      </c>
      <c r="J23" s="67">
        <v>193700</v>
      </c>
      <c r="K23" s="67">
        <v>600000</v>
      </c>
      <c r="L23" s="85">
        <f t="shared" si="1"/>
        <v>406300</v>
      </c>
    </row>
    <row r="24" spans="1:12" s="1" customFormat="1" ht="18.75" customHeight="1" x14ac:dyDescent="0.15">
      <c r="A24" s="88"/>
      <c r="B24" s="240" t="s">
        <v>9</v>
      </c>
      <c r="C24" s="240"/>
      <c r="D24" s="28">
        <f>D25</f>
        <v>3874315</v>
      </c>
      <c r="E24" s="28">
        <f>E25</f>
        <v>4900000</v>
      </c>
      <c r="F24" s="28">
        <f t="shared" ref="F24:F25" si="3">E24-D24</f>
        <v>1025685</v>
      </c>
      <c r="G24" s="278" t="s">
        <v>155</v>
      </c>
      <c r="H24" s="281"/>
      <c r="I24" s="281"/>
      <c r="J24" s="67">
        <f>J25</f>
        <v>1600000</v>
      </c>
      <c r="K24" s="67">
        <f>K25</f>
        <v>1500000</v>
      </c>
      <c r="L24" s="231">
        <f>K24-J24</f>
        <v>-100000</v>
      </c>
    </row>
    <row r="25" spans="1:12" s="1" customFormat="1" ht="18.75" customHeight="1" thickBot="1" x14ac:dyDescent="0.2">
      <c r="A25" s="113"/>
      <c r="B25" s="89"/>
      <c r="C25" s="89" t="s">
        <v>8</v>
      </c>
      <c r="D25" s="110">
        <v>3874315</v>
      </c>
      <c r="E25" s="110">
        <v>4900000</v>
      </c>
      <c r="F25" s="110">
        <f t="shared" si="3"/>
        <v>1025685</v>
      </c>
      <c r="G25" s="202"/>
      <c r="H25" s="276" t="s">
        <v>156</v>
      </c>
      <c r="I25" s="276"/>
      <c r="J25" s="67">
        <f>J26</f>
        <v>1600000</v>
      </c>
      <c r="K25" s="67">
        <f>K26</f>
        <v>1500000</v>
      </c>
      <c r="L25" s="85">
        <f t="shared" si="1"/>
        <v>-100000</v>
      </c>
    </row>
    <row r="26" spans="1:12" s="1" customFormat="1" ht="18.75" customHeight="1" x14ac:dyDescent="0.15">
      <c r="A26" s="123"/>
      <c r="B26" s="123"/>
      <c r="C26" s="123"/>
      <c r="D26" s="59"/>
      <c r="E26" s="184"/>
      <c r="F26" s="185"/>
      <c r="G26" s="193"/>
      <c r="H26" s="189"/>
      <c r="I26" s="194" t="s">
        <v>3</v>
      </c>
      <c r="J26" s="67">
        <v>1600000</v>
      </c>
      <c r="K26" s="67">
        <v>1500000</v>
      </c>
      <c r="L26" s="85">
        <f t="shared" si="1"/>
        <v>-100000</v>
      </c>
    </row>
    <row r="27" spans="1:12" s="1" customFormat="1" ht="18.75" customHeight="1" x14ac:dyDescent="0.15">
      <c r="A27" s="123"/>
      <c r="B27" s="123"/>
      <c r="C27" s="123"/>
      <c r="D27" s="59"/>
      <c r="E27" s="183"/>
      <c r="F27" s="186"/>
      <c r="G27" s="278" t="s">
        <v>29</v>
      </c>
      <c r="H27" s="281"/>
      <c r="I27" s="281"/>
      <c r="J27" s="67">
        <f>J28</f>
        <v>32307448</v>
      </c>
      <c r="K27" s="67">
        <f>SUM(K28)</f>
        <v>32200000</v>
      </c>
      <c r="L27" s="85">
        <f t="shared" si="1"/>
        <v>-107448</v>
      </c>
    </row>
    <row r="28" spans="1:12" s="1" customFormat="1" ht="18.75" customHeight="1" x14ac:dyDescent="0.15">
      <c r="A28" s="187"/>
      <c r="B28" s="187"/>
      <c r="C28" s="165"/>
      <c r="D28" s="183"/>
      <c r="E28" s="183"/>
      <c r="F28" s="186"/>
      <c r="G28" s="101"/>
      <c r="H28" s="276" t="s">
        <v>29</v>
      </c>
      <c r="I28" s="276"/>
      <c r="J28" s="67">
        <f>SUM(J29:J32)</f>
        <v>32307448</v>
      </c>
      <c r="K28" s="67">
        <f>SUM(K29:K32)</f>
        <v>32200000</v>
      </c>
      <c r="L28" s="85">
        <f t="shared" si="1"/>
        <v>-107448</v>
      </c>
    </row>
    <row r="29" spans="1:12" ht="18.75" customHeight="1" x14ac:dyDescent="0.15">
      <c r="A29" s="187"/>
      <c r="B29" s="162"/>
      <c r="C29" s="165"/>
      <c r="D29" s="162"/>
      <c r="E29" s="162"/>
      <c r="F29" s="167"/>
      <c r="G29" s="103"/>
      <c r="H29" s="66"/>
      <c r="I29" s="66" t="s">
        <v>217</v>
      </c>
      <c r="J29" s="67">
        <v>6007448</v>
      </c>
      <c r="K29" s="67">
        <v>6000000</v>
      </c>
      <c r="L29" s="85">
        <f t="shared" si="1"/>
        <v>-7448</v>
      </c>
    </row>
    <row r="30" spans="1:12" ht="18.75" customHeight="1" x14ac:dyDescent="0.15">
      <c r="A30" s="187"/>
      <c r="B30" s="162"/>
      <c r="C30" s="165"/>
      <c r="D30" s="162"/>
      <c r="E30" s="162"/>
      <c r="F30" s="167"/>
      <c r="G30" s="249"/>
      <c r="H30" s="66"/>
      <c r="I30" s="66" t="s">
        <v>230</v>
      </c>
      <c r="J30" s="67">
        <v>4200000</v>
      </c>
      <c r="K30" s="67">
        <v>4200000</v>
      </c>
      <c r="L30" s="85">
        <f t="shared" si="1"/>
        <v>0</v>
      </c>
    </row>
    <row r="31" spans="1:12" ht="18.75" customHeight="1" x14ac:dyDescent="0.15">
      <c r="A31" s="164"/>
      <c r="B31" s="164"/>
      <c r="C31" s="165"/>
      <c r="D31" s="162"/>
      <c r="E31" s="162"/>
      <c r="F31" s="167"/>
      <c r="G31" s="101"/>
      <c r="H31" s="99"/>
      <c r="I31" s="104" t="s">
        <v>42</v>
      </c>
      <c r="J31" s="67">
        <v>8407250</v>
      </c>
      <c r="K31" s="67">
        <v>11000000</v>
      </c>
      <c r="L31" s="85">
        <f t="shared" si="1"/>
        <v>2592750</v>
      </c>
    </row>
    <row r="32" spans="1:12" ht="18.75" customHeight="1" x14ac:dyDescent="0.15">
      <c r="A32" s="140"/>
      <c r="B32" s="140"/>
      <c r="C32" s="140"/>
      <c r="D32" s="140"/>
      <c r="E32" s="140"/>
      <c r="F32" s="188"/>
      <c r="G32" s="101"/>
      <c r="H32" s="99"/>
      <c r="I32" s="104" t="s">
        <v>43</v>
      </c>
      <c r="J32" s="67">
        <v>13692750</v>
      </c>
      <c r="K32" s="67">
        <v>11000000</v>
      </c>
      <c r="L32" s="85">
        <f t="shared" si="1"/>
        <v>-2692750</v>
      </c>
    </row>
    <row r="33" spans="1:12" ht="18.75" customHeight="1" x14ac:dyDescent="0.15">
      <c r="A33" s="140"/>
      <c r="B33" s="140"/>
      <c r="C33" s="140"/>
      <c r="D33" s="140"/>
      <c r="E33" s="140"/>
      <c r="F33" s="188"/>
      <c r="G33" s="278" t="s">
        <v>44</v>
      </c>
      <c r="H33" s="281"/>
      <c r="I33" s="281"/>
      <c r="J33" s="67">
        <f>J34</f>
        <v>279667</v>
      </c>
      <c r="K33" s="67">
        <f>K34</f>
        <v>300000</v>
      </c>
      <c r="L33" s="85">
        <f t="shared" si="1"/>
        <v>20333</v>
      </c>
    </row>
    <row r="34" spans="1:12" ht="18.75" customHeight="1" x14ac:dyDescent="0.15">
      <c r="A34" s="140"/>
      <c r="B34" s="140"/>
      <c r="C34" s="140"/>
      <c r="D34" s="140"/>
      <c r="E34" s="140"/>
      <c r="F34" s="188"/>
      <c r="G34" s="101"/>
      <c r="H34" s="276" t="s">
        <v>44</v>
      </c>
      <c r="I34" s="276"/>
      <c r="J34" s="67">
        <f>J35</f>
        <v>279667</v>
      </c>
      <c r="K34" s="67">
        <f>K35</f>
        <v>300000</v>
      </c>
      <c r="L34" s="85">
        <f t="shared" si="1"/>
        <v>20333</v>
      </c>
    </row>
    <row r="35" spans="1:12" ht="18.75" customHeight="1" x14ac:dyDescent="0.15">
      <c r="A35" s="187"/>
      <c r="B35" s="162"/>
      <c r="C35" s="165"/>
      <c r="D35" s="162"/>
      <c r="E35" s="162"/>
      <c r="F35" s="167"/>
      <c r="G35" s="101"/>
      <c r="H35" s="99"/>
      <c r="I35" s="104" t="s">
        <v>44</v>
      </c>
      <c r="J35" s="67">
        <v>279667</v>
      </c>
      <c r="K35" s="67">
        <v>300000</v>
      </c>
      <c r="L35" s="85">
        <f t="shared" si="1"/>
        <v>20333</v>
      </c>
    </row>
    <row r="36" spans="1:12" ht="18.75" customHeight="1" x14ac:dyDescent="0.15">
      <c r="A36" s="187"/>
      <c r="B36" s="162"/>
      <c r="C36" s="165"/>
      <c r="D36" s="162"/>
      <c r="E36" s="162"/>
      <c r="F36" s="167"/>
      <c r="G36" s="278" t="s">
        <v>45</v>
      </c>
      <c r="H36" s="281"/>
      <c r="I36" s="281"/>
      <c r="J36" s="67">
        <f>J37</f>
        <v>347200</v>
      </c>
      <c r="K36" s="67">
        <f>K37</f>
        <v>700000</v>
      </c>
      <c r="L36" s="85">
        <f t="shared" si="1"/>
        <v>352800</v>
      </c>
    </row>
    <row r="37" spans="1:12" ht="18.75" customHeight="1" x14ac:dyDescent="0.15">
      <c r="A37" s="164"/>
      <c r="B37" s="164"/>
      <c r="C37" s="165"/>
      <c r="D37" s="162"/>
      <c r="E37" s="162"/>
      <c r="F37" s="167"/>
      <c r="G37" s="101"/>
      <c r="H37" s="276" t="s">
        <v>20</v>
      </c>
      <c r="I37" s="276"/>
      <c r="J37" s="67">
        <f>J38</f>
        <v>347200</v>
      </c>
      <c r="K37" s="67">
        <f>K38</f>
        <v>700000</v>
      </c>
      <c r="L37" s="85">
        <f t="shared" si="1"/>
        <v>352800</v>
      </c>
    </row>
    <row r="38" spans="1:12" ht="18.75" customHeight="1" x14ac:dyDescent="0.15">
      <c r="A38" s="140"/>
      <c r="B38" s="140"/>
      <c r="C38" s="140"/>
      <c r="D38" s="140"/>
      <c r="E38" s="140"/>
      <c r="F38" s="188"/>
      <c r="G38" s="101"/>
      <c r="H38" s="99"/>
      <c r="I38" s="104" t="s">
        <v>20</v>
      </c>
      <c r="J38" s="67">
        <v>347200</v>
      </c>
      <c r="K38" s="67">
        <v>700000</v>
      </c>
      <c r="L38" s="85">
        <f t="shared" si="1"/>
        <v>352800</v>
      </c>
    </row>
    <row r="39" spans="1:12" ht="18.75" customHeight="1" x14ac:dyDescent="0.15">
      <c r="A39" s="187"/>
      <c r="B39" s="162"/>
      <c r="C39" s="165"/>
      <c r="D39" s="162"/>
      <c r="E39" s="162"/>
      <c r="F39" s="167"/>
      <c r="G39" s="278" t="s">
        <v>46</v>
      </c>
      <c r="H39" s="281"/>
      <c r="I39" s="281"/>
      <c r="J39" s="67">
        <f>SUM(J40,J42)</f>
        <v>49552000</v>
      </c>
      <c r="K39" s="67">
        <f>SUM(K40,K42)</f>
        <v>49552000</v>
      </c>
      <c r="L39" s="85">
        <f t="shared" si="1"/>
        <v>0</v>
      </c>
    </row>
    <row r="40" spans="1:12" ht="18.75" customHeight="1" x14ac:dyDescent="0.15">
      <c r="A40" s="187"/>
      <c r="B40" s="162"/>
      <c r="C40" s="165"/>
      <c r="D40" s="162"/>
      <c r="E40" s="162"/>
      <c r="F40" s="167"/>
      <c r="G40" s="101"/>
      <c r="H40" s="274" t="s">
        <v>46</v>
      </c>
      <c r="I40" s="275"/>
      <c r="J40" s="67">
        <f>J41</f>
        <v>37132000</v>
      </c>
      <c r="K40" s="67">
        <f>K41</f>
        <v>37132000</v>
      </c>
      <c r="L40" s="85">
        <f t="shared" si="1"/>
        <v>0</v>
      </c>
    </row>
    <row r="41" spans="1:12" ht="18.75" customHeight="1" x14ac:dyDescent="0.15">
      <c r="A41" s="187"/>
      <c r="B41" s="162"/>
      <c r="C41" s="165"/>
      <c r="D41" s="162"/>
      <c r="E41" s="162"/>
      <c r="F41" s="167"/>
      <c r="G41" s="101"/>
      <c r="H41" s="99"/>
      <c r="I41" s="104" t="s">
        <v>47</v>
      </c>
      <c r="J41" s="67">
        <v>37132000</v>
      </c>
      <c r="K41" s="67">
        <v>37132000</v>
      </c>
      <c r="L41" s="85">
        <f t="shared" si="1"/>
        <v>0</v>
      </c>
    </row>
    <row r="42" spans="1:12" ht="18.75" customHeight="1" x14ac:dyDescent="0.15">
      <c r="A42" s="164"/>
      <c r="B42" s="164"/>
      <c r="C42" s="165"/>
      <c r="D42" s="162"/>
      <c r="E42" s="162"/>
      <c r="F42" s="167"/>
      <c r="G42" s="207"/>
      <c r="H42" s="274" t="s">
        <v>187</v>
      </c>
      <c r="I42" s="275"/>
      <c r="J42" s="25">
        <f>SUM(J43:J45)</f>
        <v>12420000</v>
      </c>
      <c r="K42" s="25">
        <f>SUM(K43:K45)</f>
        <v>12420000</v>
      </c>
      <c r="L42" s="85">
        <f t="shared" si="1"/>
        <v>0</v>
      </c>
    </row>
    <row r="43" spans="1:12" ht="18.75" customHeight="1" x14ac:dyDescent="0.15">
      <c r="A43" s="164"/>
      <c r="B43" s="164"/>
      <c r="C43" s="165"/>
      <c r="D43" s="162"/>
      <c r="E43" s="162"/>
      <c r="F43" s="167"/>
      <c r="G43" s="207"/>
      <c r="H43" s="18"/>
      <c r="I43" s="18" t="s">
        <v>188</v>
      </c>
      <c r="J43" s="25">
        <v>10000000</v>
      </c>
      <c r="K43" s="25">
        <v>9600000</v>
      </c>
      <c r="L43" s="85">
        <f t="shared" si="1"/>
        <v>-400000</v>
      </c>
    </row>
    <row r="44" spans="1:12" ht="18.75" customHeight="1" x14ac:dyDescent="0.15">
      <c r="A44" s="164"/>
      <c r="B44" s="164"/>
      <c r="C44" s="165"/>
      <c r="D44" s="162"/>
      <c r="E44" s="162"/>
      <c r="F44" s="167"/>
      <c r="G44" s="249"/>
      <c r="H44" s="18"/>
      <c r="I44" s="18" t="s">
        <v>189</v>
      </c>
      <c r="J44" s="25">
        <v>1970000</v>
      </c>
      <c r="K44" s="25">
        <v>2500000</v>
      </c>
      <c r="L44" s="85">
        <f t="shared" ref="L44" si="4">K44-J44</f>
        <v>530000</v>
      </c>
    </row>
    <row r="45" spans="1:12" ht="18.75" customHeight="1" x14ac:dyDescent="0.15">
      <c r="A45" s="164"/>
      <c r="B45" s="164"/>
      <c r="C45" s="165"/>
      <c r="D45" s="162"/>
      <c r="E45" s="162"/>
      <c r="F45" s="167"/>
      <c r="G45" s="207"/>
      <c r="H45" s="18"/>
      <c r="I45" s="18" t="s">
        <v>51</v>
      </c>
      <c r="J45" s="25">
        <v>450000</v>
      </c>
      <c r="K45" s="25">
        <v>320000</v>
      </c>
      <c r="L45" s="85">
        <f t="shared" si="1"/>
        <v>-130000</v>
      </c>
    </row>
    <row r="46" spans="1:12" ht="18.75" customHeight="1" x14ac:dyDescent="0.15">
      <c r="A46" s="164"/>
      <c r="B46" s="164"/>
      <c r="C46" s="165"/>
      <c r="D46" s="162"/>
      <c r="E46" s="162"/>
      <c r="F46" s="167"/>
      <c r="G46" s="278" t="s">
        <v>49</v>
      </c>
      <c r="H46" s="281"/>
      <c r="I46" s="281"/>
      <c r="J46" s="64">
        <f>J47</f>
        <v>54338200</v>
      </c>
      <c r="K46" s="64">
        <f>K47</f>
        <v>50802000</v>
      </c>
      <c r="L46" s="85">
        <f t="shared" si="1"/>
        <v>-3536200</v>
      </c>
    </row>
    <row r="47" spans="1:12" ht="18.75" customHeight="1" x14ac:dyDescent="0.15">
      <c r="A47" s="164"/>
      <c r="B47" s="164"/>
      <c r="C47" s="165"/>
      <c r="D47" s="162"/>
      <c r="E47" s="162"/>
      <c r="F47" s="167"/>
      <c r="G47" s="101"/>
      <c r="H47" s="276" t="s">
        <v>49</v>
      </c>
      <c r="I47" s="276"/>
      <c r="J47" s="64">
        <f>SUM(J48:J50)</f>
        <v>54338200</v>
      </c>
      <c r="K47" s="64">
        <f>SUM(K48,K49,K50)</f>
        <v>50802000</v>
      </c>
      <c r="L47" s="85">
        <f t="shared" si="1"/>
        <v>-3536200</v>
      </c>
    </row>
    <row r="48" spans="1:12" ht="18.75" customHeight="1" x14ac:dyDescent="0.15">
      <c r="A48" s="164"/>
      <c r="B48" s="164"/>
      <c r="C48" s="165"/>
      <c r="D48" s="162"/>
      <c r="E48" s="162"/>
      <c r="F48" s="167"/>
      <c r="G48" s="103"/>
      <c r="H48" s="18"/>
      <c r="I48" s="18" t="s">
        <v>50</v>
      </c>
      <c r="J48" s="65">
        <v>35415610</v>
      </c>
      <c r="K48" s="65">
        <v>39395600</v>
      </c>
      <c r="L48" s="85">
        <f t="shared" si="1"/>
        <v>3979990</v>
      </c>
    </row>
    <row r="49" spans="1:12" ht="18.75" customHeight="1" x14ac:dyDescent="0.15">
      <c r="A49" s="164"/>
      <c r="B49" s="164"/>
      <c r="C49" s="165"/>
      <c r="D49" s="162"/>
      <c r="E49" s="162"/>
      <c r="F49" s="167"/>
      <c r="G49" s="103"/>
      <c r="H49" s="18"/>
      <c r="I49" s="18" t="s">
        <v>51</v>
      </c>
      <c r="J49" s="65">
        <v>6922590</v>
      </c>
      <c r="K49" s="65">
        <v>3056400</v>
      </c>
      <c r="L49" s="85">
        <f t="shared" si="1"/>
        <v>-3866190</v>
      </c>
    </row>
    <row r="50" spans="1:12" ht="18.75" customHeight="1" x14ac:dyDescent="0.15">
      <c r="A50" s="164"/>
      <c r="B50" s="164"/>
      <c r="C50" s="165"/>
      <c r="D50" s="162"/>
      <c r="E50" s="162"/>
      <c r="F50" s="167"/>
      <c r="G50" s="103"/>
      <c r="H50" s="18"/>
      <c r="I50" s="18" t="s">
        <v>52</v>
      </c>
      <c r="J50" s="64">
        <v>12000000</v>
      </c>
      <c r="K50" s="64">
        <v>8350000</v>
      </c>
      <c r="L50" s="85">
        <f t="shared" ref="L50:L60" si="5">K50-J50</f>
        <v>-3650000</v>
      </c>
    </row>
    <row r="51" spans="1:12" ht="18.75" customHeight="1" x14ac:dyDescent="0.15">
      <c r="A51" s="164"/>
      <c r="B51" s="164"/>
      <c r="C51" s="165"/>
      <c r="D51" s="162"/>
      <c r="E51" s="162"/>
      <c r="F51" s="167"/>
      <c r="G51" s="278" t="s">
        <v>53</v>
      </c>
      <c r="H51" s="281"/>
      <c r="I51" s="281"/>
      <c r="J51" s="64">
        <f>SUM(J52,J54,J59)</f>
        <v>46420000</v>
      </c>
      <c r="K51" s="64">
        <f>SUM(K52,K54,K59)</f>
        <v>56828000</v>
      </c>
      <c r="L51" s="85">
        <f t="shared" si="5"/>
        <v>10408000</v>
      </c>
    </row>
    <row r="52" spans="1:12" ht="18.75" customHeight="1" x14ac:dyDescent="0.15">
      <c r="A52" s="164"/>
      <c r="B52" s="164"/>
      <c r="C52" s="165"/>
      <c r="D52" s="162"/>
      <c r="E52" s="162"/>
      <c r="F52" s="167"/>
      <c r="G52" s="103"/>
      <c r="H52" s="276" t="s">
        <v>50</v>
      </c>
      <c r="I52" s="276"/>
      <c r="J52" s="64">
        <f>J53</f>
        <v>35697020</v>
      </c>
      <c r="K52" s="64">
        <f>K53</f>
        <v>37697200</v>
      </c>
      <c r="L52" s="85">
        <f t="shared" si="5"/>
        <v>2000180</v>
      </c>
    </row>
    <row r="53" spans="1:12" ht="18.75" customHeight="1" x14ac:dyDescent="0.15">
      <c r="A53" s="164"/>
      <c r="B53" s="164"/>
      <c r="C53" s="165"/>
      <c r="D53" s="162"/>
      <c r="E53" s="162"/>
      <c r="F53" s="167"/>
      <c r="G53" s="103"/>
      <c r="H53" s="18"/>
      <c r="I53" s="18" t="s">
        <v>50</v>
      </c>
      <c r="J53" s="64">
        <v>35697020</v>
      </c>
      <c r="K53" s="64">
        <v>37697200</v>
      </c>
      <c r="L53" s="85">
        <f t="shared" si="5"/>
        <v>2000180</v>
      </c>
    </row>
    <row r="54" spans="1:12" ht="18.75" customHeight="1" x14ac:dyDescent="0.15">
      <c r="A54" s="164"/>
      <c r="B54" s="164"/>
      <c r="C54" s="165"/>
      <c r="D54" s="162"/>
      <c r="E54" s="162"/>
      <c r="F54" s="167"/>
      <c r="G54" s="103"/>
      <c r="H54" s="276" t="s">
        <v>51</v>
      </c>
      <c r="I54" s="276"/>
      <c r="J54" s="64">
        <f>SUM(J55:J58)</f>
        <v>3862980</v>
      </c>
      <c r="K54" s="64">
        <f>SUM(K55:K58)</f>
        <v>4830800</v>
      </c>
      <c r="L54" s="85">
        <f t="shared" si="5"/>
        <v>967820</v>
      </c>
    </row>
    <row r="55" spans="1:12" ht="18.75" customHeight="1" x14ac:dyDescent="0.15">
      <c r="A55" s="164"/>
      <c r="B55" s="164"/>
      <c r="C55" s="165"/>
      <c r="D55" s="162"/>
      <c r="E55" s="162"/>
      <c r="F55" s="167"/>
      <c r="G55" s="103"/>
      <c r="H55" s="18"/>
      <c r="I55" s="18" t="s">
        <v>54</v>
      </c>
      <c r="J55" s="64">
        <v>3542980</v>
      </c>
      <c r="K55" s="64">
        <v>4190800</v>
      </c>
      <c r="L55" s="85">
        <f t="shared" si="5"/>
        <v>647820</v>
      </c>
    </row>
    <row r="56" spans="1:12" ht="18.75" customHeight="1" x14ac:dyDescent="0.15">
      <c r="A56" s="164"/>
      <c r="B56" s="164"/>
      <c r="C56" s="165"/>
      <c r="D56" s="162"/>
      <c r="E56" s="162"/>
      <c r="F56" s="167"/>
      <c r="G56" s="103"/>
      <c r="H56" s="18"/>
      <c r="I56" s="18" t="s">
        <v>7</v>
      </c>
      <c r="J56" s="64">
        <v>220000</v>
      </c>
      <c r="K56" s="64">
        <v>540000</v>
      </c>
      <c r="L56" s="85">
        <f t="shared" si="5"/>
        <v>320000</v>
      </c>
    </row>
    <row r="57" spans="1:12" ht="18.75" customHeight="1" x14ac:dyDescent="0.15">
      <c r="A57" s="164"/>
      <c r="B57" s="164"/>
      <c r="C57" s="165"/>
      <c r="D57" s="162"/>
      <c r="E57" s="162"/>
      <c r="F57" s="167"/>
      <c r="G57" s="103"/>
      <c r="H57" s="18"/>
      <c r="I57" s="18" t="s">
        <v>55</v>
      </c>
      <c r="J57" s="64">
        <v>50000</v>
      </c>
      <c r="K57" s="64">
        <v>50000</v>
      </c>
      <c r="L57" s="85">
        <f t="shared" si="5"/>
        <v>0</v>
      </c>
    </row>
    <row r="58" spans="1:12" ht="18.75" customHeight="1" x14ac:dyDescent="0.15">
      <c r="A58" s="164"/>
      <c r="B58" s="164"/>
      <c r="C58" s="165"/>
      <c r="D58" s="162"/>
      <c r="E58" s="162"/>
      <c r="F58" s="167"/>
      <c r="G58" s="103"/>
      <c r="H58" s="18"/>
      <c r="I58" s="18" t="s">
        <v>229</v>
      </c>
      <c r="J58" s="64">
        <v>50000</v>
      </c>
      <c r="K58" s="64">
        <v>50000</v>
      </c>
      <c r="L58" s="85">
        <f t="shared" si="5"/>
        <v>0</v>
      </c>
    </row>
    <row r="59" spans="1:12" ht="18.75" customHeight="1" x14ac:dyDescent="0.15">
      <c r="A59" s="164"/>
      <c r="B59" s="164"/>
      <c r="C59" s="165"/>
      <c r="D59" s="162"/>
      <c r="E59" s="162"/>
      <c r="F59" s="167"/>
      <c r="G59" s="103"/>
      <c r="H59" s="276" t="s">
        <v>56</v>
      </c>
      <c r="I59" s="276"/>
      <c r="J59" s="64">
        <f>J60</f>
        <v>6860000</v>
      </c>
      <c r="K59" s="64">
        <f>SUM(K60)</f>
        <v>14300000</v>
      </c>
      <c r="L59" s="85">
        <f t="shared" si="5"/>
        <v>7440000</v>
      </c>
    </row>
    <row r="60" spans="1:12" ht="18.75" customHeight="1" x14ac:dyDescent="0.15">
      <c r="A60" s="164"/>
      <c r="B60" s="164"/>
      <c r="C60" s="165"/>
      <c r="D60" s="162"/>
      <c r="E60" s="162"/>
      <c r="F60" s="167"/>
      <c r="G60" s="103"/>
      <c r="H60" s="18"/>
      <c r="I60" s="18" t="s">
        <v>56</v>
      </c>
      <c r="J60" s="64">
        <v>6860000</v>
      </c>
      <c r="K60" s="64">
        <v>14300000</v>
      </c>
      <c r="L60" s="85">
        <f t="shared" si="5"/>
        <v>7440000</v>
      </c>
    </row>
    <row r="61" spans="1:12" ht="16.5" customHeight="1" x14ac:dyDescent="0.15">
      <c r="A61" s="164"/>
      <c r="B61" s="164"/>
      <c r="C61" s="165"/>
      <c r="D61" s="162"/>
      <c r="E61" s="162"/>
      <c r="F61" s="162"/>
      <c r="G61" s="280" t="s">
        <v>181</v>
      </c>
      <c r="H61" s="281"/>
      <c r="I61" s="281"/>
      <c r="J61" s="226">
        <f>SUM(J62,J68,J70,J75)</f>
        <v>94807000</v>
      </c>
      <c r="K61" s="226">
        <f>SUM(K62,K68,K70,K75)</f>
        <v>94807000</v>
      </c>
      <c r="L61" s="85">
        <f t="shared" ref="L61:L104" si="6">K61-J61</f>
        <v>0</v>
      </c>
    </row>
    <row r="62" spans="1:12" ht="16.5" customHeight="1" x14ac:dyDescent="0.15">
      <c r="A62" s="164"/>
      <c r="B62" s="164"/>
      <c r="C62" s="165"/>
      <c r="D62" s="162"/>
      <c r="E62" s="162"/>
      <c r="F62" s="162"/>
      <c r="G62" s="168"/>
      <c r="H62" s="205" t="s">
        <v>15</v>
      </c>
      <c r="I62" s="210"/>
      <c r="J62" s="8">
        <f>SUM(J63:J67)</f>
        <v>70724030</v>
      </c>
      <c r="K62" s="8">
        <f>SUM(K63:K67)</f>
        <v>71279800</v>
      </c>
      <c r="L62" s="85">
        <f t="shared" si="6"/>
        <v>555770</v>
      </c>
    </row>
    <row r="63" spans="1:12" ht="16.5" customHeight="1" x14ac:dyDescent="0.15">
      <c r="G63" s="168"/>
      <c r="H63" s="205"/>
      <c r="I63" s="210" t="s">
        <v>13</v>
      </c>
      <c r="J63" s="8">
        <v>47267480</v>
      </c>
      <c r="K63" s="8">
        <v>47567800</v>
      </c>
      <c r="L63" s="85">
        <f t="shared" si="6"/>
        <v>300320</v>
      </c>
    </row>
    <row r="64" spans="1:12" ht="16.5" customHeight="1" x14ac:dyDescent="0.15">
      <c r="G64" s="168"/>
      <c r="H64" s="205"/>
      <c r="I64" s="210" t="s">
        <v>11</v>
      </c>
      <c r="J64" s="8">
        <v>5735450</v>
      </c>
      <c r="K64" s="8">
        <v>5856000</v>
      </c>
      <c r="L64" s="85">
        <f t="shared" si="6"/>
        <v>120550</v>
      </c>
    </row>
    <row r="65" spans="6:12" ht="16.5" customHeight="1" x14ac:dyDescent="0.15">
      <c r="G65" s="168"/>
      <c r="H65" s="205"/>
      <c r="I65" s="210" t="s">
        <v>38</v>
      </c>
      <c r="J65" s="8">
        <v>4734100</v>
      </c>
      <c r="K65" s="8">
        <v>4880000</v>
      </c>
      <c r="L65" s="85">
        <f t="shared" si="6"/>
        <v>145900</v>
      </c>
    </row>
    <row r="66" spans="6:12" ht="16.5" customHeight="1" x14ac:dyDescent="0.15">
      <c r="G66" s="168"/>
      <c r="H66" s="205"/>
      <c r="I66" s="210" t="s">
        <v>86</v>
      </c>
      <c r="J66" s="8">
        <v>395800</v>
      </c>
      <c r="K66" s="8">
        <v>395800</v>
      </c>
      <c r="L66" s="85">
        <f t="shared" si="6"/>
        <v>0</v>
      </c>
    </row>
    <row r="67" spans="6:12" ht="16.5" customHeight="1" x14ac:dyDescent="0.15">
      <c r="G67" s="168"/>
      <c r="H67" s="205"/>
      <c r="I67" s="210" t="s">
        <v>171</v>
      </c>
      <c r="J67" s="8">
        <v>12591200</v>
      </c>
      <c r="K67" s="8">
        <v>12580200</v>
      </c>
      <c r="L67" s="85">
        <f t="shared" si="6"/>
        <v>-11000</v>
      </c>
    </row>
    <row r="68" spans="6:12" ht="16.5" customHeight="1" x14ac:dyDescent="0.15">
      <c r="G68" s="168"/>
      <c r="H68" s="274" t="s">
        <v>190</v>
      </c>
      <c r="I68" s="275"/>
      <c r="J68" s="8">
        <f>J69</f>
        <v>0</v>
      </c>
      <c r="K68" s="8">
        <f>K69</f>
        <v>600000</v>
      </c>
      <c r="L68" s="85">
        <f t="shared" si="6"/>
        <v>600000</v>
      </c>
    </row>
    <row r="69" spans="6:12" ht="16.5" customHeight="1" x14ac:dyDescent="0.15">
      <c r="G69" s="168"/>
      <c r="H69" s="205"/>
      <c r="I69" s="210" t="s">
        <v>191</v>
      </c>
      <c r="J69" s="8">
        <v>0</v>
      </c>
      <c r="K69" s="8">
        <v>600000</v>
      </c>
      <c r="L69" s="85">
        <f t="shared" si="6"/>
        <v>600000</v>
      </c>
    </row>
    <row r="70" spans="6:12" ht="16.5" customHeight="1" x14ac:dyDescent="0.15">
      <c r="G70" s="168"/>
      <c r="H70" s="276" t="s">
        <v>51</v>
      </c>
      <c r="I70" s="276"/>
      <c r="J70" s="8">
        <f>SUM(J71:J74)</f>
        <v>7670970</v>
      </c>
      <c r="K70" s="8">
        <f>SUM(K71:K74)</f>
        <v>6407600</v>
      </c>
      <c r="L70" s="85">
        <f t="shared" si="6"/>
        <v>-1263370</v>
      </c>
    </row>
    <row r="71" spans="6:12" ht="16.5" customHeight="1" x14ac:dyDescent="0.15">
      <c r="G71" s="168"/>
      <c r="H71" s="18"/>
      <c r="I71" s="210" t="s">
        <v>39</v>
      </c>
      <c r="J71" s="8">
        <v>5195440</v>
      </c>
      <c r="K71" s="8">
        <v>2207600</v>
      </c>
      <c r="L71" s="85">
        <f t="shared" si="6"/>
        <v>-2987840</v>
      </c>
    </row>
    <row r="72" spans="6:12" ht="16.5" customHeight="1" x14ac:dyDescent="0.15">
      <c r="G72" s="168"/>
      <c r="H72" s="18"/>
      <c r="I72" s="210" t="s">
        <v>5</v>
      </c>
      <c r="J72" s="8">
        <v>2255530</v>
      </c>
      <c r="K72" s="8">
        <v>3000000</v>
      </c>
      <c r="L72" s="85">
        <f t="shared" si="6"/>
        <v>744470</v>
      </c>
    </row>
    <row r="73" spans="6:12" ht="16.5" customHeight="1" x14ac:dyDescent="0.15">
      <c r="G73" s="168"/>
      <c r="H73" s="205"/>
      <c r="I73" s="210" t="s">
        <v>41</v>
      </c>
      <c r="J73" s="8">
        <v>170000</v>
      </c>
      <c r="K73" s="8">
        <v>600000</v>
      </c>
      <c r="L73" s="85">
        <f t="shared" si="6"/>
        <v>430000</v>
      </c>
    </row>
    <row r="74" spans="6:12" ht="16.5" customHeight="1" x14ac:dyDescent="0.15">
      <c r="G74" s="168"/>
      <c r="H74" s="205"/>
      <c r="I74" s="210" t="s">
        <v>4</v>
      </c>
      <c r="J74" s="8">
        <v>50000</v>
      </c>
      <c r="K74" s="8">
        <v>600000</v>
      </c>
      <c r="L74" s="85">
        <f t="shared" si="6"/>
        <v>550000</v>
      </c>
    </row>
    <row r="75" spans="6:12" ht="16.5" customHeight="1" x14ac:dyDescent="0.15">
      <c r="G75" s="168"/>
      <c r="H75" s="276" t="s">
        <v>29</v>
      </c>
      <c r="I75" s="276"/>
      <c r="J75" s="8">
        <f>SUM(J76:J82)</f>
        <v>16412000</v>
      </c>
      <c r="K75" s="8">
        <f>SUM(K76:K82)</f>
        <v>16519600</v>
      </c>
      <c r="L75" s="169">
        <f t="shared" si="6"/>
        <v>107600</v>
      </c>
    </row>
    <row r="76" spans="6:12" ht="16.5" customHeight="1" x14ac:dyDescent="0.15">
      <c r="F76" s="167"/>
      <c r="G76" s="201"/>
      <c r="H76" s="228"/>
      <c r="I76" s="228" t="s">
        <v>198</v>
      </c>
      <c r="J76" s="8">
        <v>400000</v>
      </c>
      <c r="K76" s="8">
        <v>400000</v>
      </c>
      <c r="L76" s="169">
        <f t="shared" si="6"/>
        <v>0</v>
      </c>
    </row>
    <row r="77" spans="6:12" ht="16.5" customHeight="1" x14ac:dyDescent="0.15">
      <c r="F77" s="167"/>
      <c r="G77" s="201"/>
      <c r="H77" s="244"/>
      <c r="I77" s="244" t="s">
        <v>231</v>
      </c>
      <c r="J77" s="8">
        <v>2100000</v>
      </c>
      <c r="K77" s="8">
        <v>2100000</v>
      </c>
      <c r="L77" s="169">
        <f t="shared" si="6"/>
        <v>0</v>
      </c>
    </row>
    <row r="78" spans="6:12" ht="16.5" customHeight="1" x14ac:dyDescent="0.15">
      <c r="F78" s="167"/>
      <c r="G78" s="201"/>
      <c r="H78" s="228"/>
      <c r="I78" s="228" t="s">
        <v>199</v>
      </c>
      <c r="J78" s="8">
        <v>1450000</v>
      </c>
      <c r="K78" s="8">
        <v>1600000</v>
      </c>
      <c r="L78" s="169">
        <f t="shared" si="6"/>
        <v>150000</v>
      </c>
    </row>
    <row r="79" spans="6:12" ht="16.5" customHeight="1" x14ac:dyDescent="0.15">
      <c r="F79" s="167"/>
      <c r="G79" s="201"/>
      <c r="H79" s="228"/>
      <c r="I79" s="228" t="s">
        <v>200</v>
      </c>
      <c r="J79" s="8">
        <v>10393040</v>
      </c>
      <c r="K79" s="8">
        <v>5645300</v>
      </c>
      <c r="L79" s="169">
        <f t="shared" si="6"/>
        <v>-4747740</v>
      </c>
    </row>
    <row r="80" spans="6:12" ht="16.5" customHeight="1" x14ac:dyDescent="0.15">
      <c r="F80" s="167"/>
      <c r="G80" s="201"/>
      <c r="H80" s="228"/>
      <c r="I80" s="228" t="s">
        <v>201</v>
      </c>
      <c r="J80" s="8">
        <v>0</v>
      </c>
      <c r="K80" s="8">
        <v>4525300</v>
      </c>
      <c r="L80" s="169">
        <f t="shared" si="6"/>
        <v>4525300</v>
      </c>
    </row>
    <row r="81" spans="6:12" ht="16.5" customHeight="1" x14ac:dyDescent="0.15">
      <c r="F81" s="167"/>
      <c r="G81" s="201"/>
      <c r="H81" s="228"/>
      <c r="I81" s="228" t="s">
        <v>202</v>
      </c>
      <c r="J81" s="8">
        <v>268960</v>
      </c>
      <c r="K81" s="8">
        <v>274000</v>
      </c>
      <c r="L81" s="169">
        <f t="shared" si="6"/>
        <v>5040</v>
      </c>
    </row>
    <row r="82" spans="6:12" ht="16.5" customHeight="1" x14ac:dyDescent="0.15">
      <c r="F82" s="167"/>
      <c r="G82" s="201"/>
      <c r="H82" s="228"/>
      <c r="I82" s="228" t="s">
        <v>203</v>
      </c>
      <c r="J82" s="8">
        <v>1800000</v>
      </c>
      <c r="K82" s="8">
        <v>1975000</v>
      </c>
      <c r="L82" s="169">
        <f t="shared" si="6"/>
        <v>175000</v>
      </c>
    </row>
    <row r="83" spans="6:12" ht="16.5" customHeight="1" x14ac:dyDescent="0.15">
      <c r="F83" s="167"/>
      <c r="G83" s="340" t="s">
        <v>232</v>
      </c>
      <c r="H83" s="341"/>
      <c r="I83" s="342"/>
      <c r="J83" s="8">
        <f>SUM(J84,J86,J91)</f>
        <v>94400000</v>
      </c>
      <c r="K83" s="8">
        <f>SUM(K84,K86,K91)</f>
        <v>86000000</v>
      </c>
      <c r="L83" s="169">
        <f t="shared" si="6"/>
        <v>-8400000</v>
      </c>
    </row>
    <row r="84" spans="6:12" ht="16.5" customHeight="1" x14ac:dyDescent="0.15">
      <c r="F84" s="167"/>
      <c r="G84" s="201"/>
      <c r="H84" s="274" t="s">
        <v>233</v>
      </c>
      <c r="I84" s="275"/>
      <c r="J84" s="8">
        <f>J85</f>
        <v>73000000</v>
      </c>
      <c r="K84" s="8">
        <f>K85</f>
        <v>72433700</v>
      </c>
      <c r="L84" s="169">
        <f t="shared" si="6"/>
        <v>-566300</v>
      </c>
    </row>
    <row r="85" spans="6:12" ht="16.5" customHeight="1" x14ac:dyDescent="0.15">
      <c r="F85" s="167"/>
      <c r="G85" s="201"/>
      <c r="H85" s="244"/>
      <c r="I85" s="244" t="s">
        <v>234</v>
      </c>
      <c r="J85" s="8">
        <v>73000000</v>
      </c>
      <c r="K85" s="8">
        <v>72433700</v>
      </c>
      <c r="L85" s="169">
        <f t="shared" si="6"/>
        <v>-566300</v>
      </c>
    </row>
    <row r="86" spans="6:12" ht="16.5" customHeight="1" x14ac:dyDescent="0.15">
      <c r="F86" s="167"/>
      <c r="G86" s="201"/>
      <c r="H86" s="274" t="s">
        <v>235</v>
      </c>
      <c r="I86" s="275"/>
      <c r="J86" s="8">
        <f>SUM(J87:J90)</f>
        <v>2050000</v>
      </c>
      <c r="K86" s="8">
        <f>SUM(K87:K90)</f>
        <v>1986300</v>
      </c>
      <c r="L86" s="169">
        <f t="shared" si="6"/>
        <v>-63700</v>
      </c>
    </row>
    <row r="87" spans="6:12" ht="16.5" customHeight="1" x14ac:dyDescent="0.15">
      <c r="F87" s="167"/>
      <c r="G87" s="201"/>
      <c r="H87" s="244"/>
      <c r="I87" s="244" t="s">
        <v>236</v>
      </c>
      <c r="J87" s="8">
        <v>1805000</v>
      </c>
      <c r="K87" s="8">
        <v>686300</v>
      </c>
      <c r="L87" s="169">
        <f t="shared" si="6"/>
        <v>-1118700</v>
      </c>
    </row>
    <row r="88" spans="6:12" ht="16.5" customHeight="1" x14ac:dyDescent="0.15">
      <c r="F88" s="167"/>
      <c r="G88" s="201"/>
      <c r="H88" s="244"/>
      <c r="I88" s="244" t="s">
        <v>237</v>
      </c>
      <c r="J88" s="8">
        <v>150000</v>
      </c>
      <c r="K88" s="8">
        <v>600000</v>
      </c>
      <c r="L88" s="169">
        <f t="shared" si="6"/>
        <v>450000</v>
      </c>
    </row>
    <row r="89" spans="6:12" ht="16.5" customHeight="1" x14ac:dyDescent="0.15">
      <c r="F89" s="167"/>
      <c r="G89" s="201"/>
      <c r="H89" s="244"/>
      <c r="I89" s="244" t="s">
        <v>238</v>
      </c>
      <c r="J89" s="8">
        <v>45000</v>
      </c>
      <c r="K89" s="8">
        <v>600000</v>
      </c>
      <c r="L89" s="169">
        <f t="shared" si="6"/>
        <v>555000</v>
      </c>
    </row>
    <row r="90" spans="6:12" ht="16.5" customHeight="1" x14ac:dyDescent="0.15">
      <c r="F90" s="167"/>
      <c r="G90" s="201"/>
      <c r="H90" s="244"/>
      <c r="I90" s="244" t="s">
        <v>239</v>
      </c>
      <c r="J90" s="8">
        <v>50000</v>
      </c>
      <c r="K90" s="8">
        <v>100000</v>
      </c>
      <c r="L90" s="169">
        <f t="shared" si="6"/>
        <v>50000</v>
      </c>
    </row>
    <row r="91" spans="6:12" ht="16.5" customHeight="1" x14ac:dyDescent="0.15">
      <c r="F91" s="167"/>
      <c r="G91" s="201"/>
      <c r="H91" s="274" t="s">
        <v>240</v>
      </c>
      <c r="I91" s="275"/>
      <c r="J91" s="8">
        <f>SUM(J92:J96)</f>
        <v>19350000</v>
      </c>
      <c r="K91" s="8">
        <f>SUM(K92:K96)</f>
        <v>11580000</v>
      </c>
      <c r="L91" s="169">
        <f t="shared" si="6"/>
        <v>-7770000</v>
      </c>
    </row>
    <row r="92" spans="6:12" ht="16.5" customHeight="1" x14ac:dyDescent="0.15">
      <c r="F92" s="167"/>
      <c r="G92" s="201"/>
      <c r="H92" s="244"/>
      <c r="I92" s="244" t="s">
        <v>241</v>
      </c>
      <c r="J92" s="8">
        <v>2510420</v>
      </c>
      <c r="K92" s="8">
        <v>2400000</v>
      </c>
      <c r="L92" s="169">
        <f t="shared" si="6"/>
        <v>-110420</v>
      </c>
    </row>
    <row r="93" spans="6:12" ht="16.5" customHeight="1" x14ac:dyDescent="0.15">
      <c r="F93" s="167"/>
      <c r="G93" s="201"/>
      <c r="H93" s="244"/>
      <c r="I93" s="244" t="s">
        <v>242</v>
      </c>
      <c r="J93" s="8">
        <v>5728460</v>
      </c>
      <c r="K93" s="8">
        <v>5000000</v>
      </c>
      <c r="L93" s="169">
        <f t="shared" si="6"/>
        <v>-728460</v>
      </c>
    </row>
    <row r="94" spans="6:12" ht="16.5" customHeight="1" x14ac:dyDescent="0.15">
      <c r="F94" s="167"/>
      <c r="G94" s="201"/>
      <c r="H94" s="244"/>
      <c r="I94" s="244" t="s">
        <v>243</v>
      </c>
      <c r="J94" s="8">
        <v>4923120</v>
      </c>
      <c r="K94" s="8">
        <v>3220000</v>
      </c>
      <c r="L94" s="169">
        <f t="shared" si="6"/>
        <v>-1703120</v>
      </c>
    </row>
    <row r="95" spans="6:12" ht="16.5" customHeight="1" x14ac:dyDescent="0.15">
      <c r="F95" s="167"/>
      <c r="G95" s="201"/>
      <c r="H95" s="244"/>
      <c r="I95" s="244" t="s">
        <v>244</v>
      </c>
      <c r="J95" s="8">
        <v>3188000</v>
      </c>
      <c r="K95" s="8">
        <v>960000</v>
      </c>
      <c r="L95" s="169">
        <f t="shared" si="6"/>
        <v>-2228000</v>
      </c>
    </row>
    <row r="96" spans="6:12" ht="16.5" customHeight="1" x14ac:dyDescent="0.15">
      <c r="F96" s="167"/>
      <c r="G96" s="201"/>
      <c r="H96" s="244"/>
      <c r="I96" s="244" t="s">
        <v>245</v>
      </c>
      <c r="J96" s="8">
        <v>3000000</v>
      </c>
      <c r="K96" s="8">
        <v>0</v>
      </c>
      <c r="L96" s="169">
        <f t="shared" si="6"/>
        <v>-3000000</v>
      </c>
    </row>
    <row r="97" spans="1:13" ht="16.5" customHeight="1" x14ac:dyDescent="0.15">
      <c r="F97" s="167"/>
      <c r="G97" s="340" t="s">
        <v>246</v>
      </c>
      <c r="H97" s="341"/>
      <c r="I97" s="342"/>
      <c r="J97" s="8">
        <f>J98</f>
        <v>89126800</v>
      </c>
      <c r="K97" s="8">
        <f>K98</f>
        <v>94504900</v>
      </c>
      <c r="L97" s="169">
        <f t="shared" si="6"/>
        <v>5378100</v>
      </c>
    </row>
    <row r="98" spans="1:13" ht="16.5" customHeight="1" x14ac:dyDescent="0.15">
      <c r="F98" s="167"/>
      <c r="G98" s="201"/>
      <c r="H98" s="274" t="s">
        <v>247</v>
      </c>
      <c r="I98" s="275"/>
      <c r="J98" s="8">
        <f>SUM(J99:J101)</f>
        <v>89126800</v>
      </c>
      <c r="K98" s="8">
        <f>SUM(K99:K101)</f>
        <v>94504900</v>
      </c>
      <c r="L98" s="169">
        <f t="shared" si="6"/>
        <v>5378100</v>
      </c>
    </row>
    <row r="99" spans="1:13" ht="16.5" customHeight="1" x14ac:dyDescent="0.15">
      <c r="F99" s="167"/>
      <c r="G99" s="201"/>
      <c r="H99" s="244"/>
      <c r="I99" s="244" t="s">
        <v>233</v>
      </c>
      <c r="J99" s="8">
        <v>68875600</v>
      </c>
      <c r="K99" s="8">
        <v>71591700</v>
      </c>
      <c r="L99" s="169">
        <f t="shared" si="6"/>
        <v>2716100</v>
      </c>
    </row>
    <row r="100" spans="1:13" ht="16.5" customHeight="1" x14ac:dyDescent="0.15">
      <c r="F100" s="167"/>
      <c r="G100" s="201"/>
      <c r="H100" s="244"/>
      <c r="I100" s="244" t="s">
        <v>248</v>
      </c>
      <c r="J100" s="8">
        <v>14079200</v>
      </c>
      <c r="K100" s="8">
        <v>10113200</v>
      </c>
      <c r="L100" s="169">
        <f t="shared" si="6"/>
        <v>-3966000</v>
      </c>
    </row>
    <row r="101" spans="1:13" ht="16.5" customHeight="1" x14ac:dyDescent="0.15">
      <c r="F101" s="167"/>
      <c r="G101" s="201"/>
      <c r="H101" s="244"/>
      <c r="I101" s="244" t="s">
        <v>249</v>
      </c>
      <c r="J101" s="8">
        <v>6172000</v>
      </c>
      <c r="K101" s="8">
        <v>12800000</v>
      </c>
      <c r="L101" s="169">
        <f t="shared" si="6"/>
        <v>6628000</v>
      </c>
    </row>
    <row r="102" spans="1:13" ht="16.5" customHeight="1" x14ac:dyDescent="0.15">
      <c r="F102" s="167"/>
      <c r="G102" s="280" t="s">
        <v>213</v>
      </c>
      <c r="H102" s="281"/>
      <c r="I102" s="281"/>
      <c r="J102" s="67">
        <f>J103</f>
        <v>1920000</v>
      </c>
      <c r="K102" s="67">
        <f>K103</f>
        <v>0</v>
      </c>
      <c r="L102" s="85">
        <f t="shared" si="6"/>
        <v>-1920000</v>
      </c>
    </row>
    <row r="103" spans="1:13" ht="16.5" customHeight="1" x14ac:dyDescent="0.15">
      <c r="F103" s="167"/>
      <c r="G103" s="233"/>
      <c r="H103" s="276" t="s">
        <v>214</v>
      </c>
      <c r="I103" s="276"/>
      <c r="J103" s="67">
        <f>J104</f>
        <v>1920000</v>
      </c>
      <c r="K103" s="67">
        <f>K104</f>
        <v>0</v>
      </c>
      <c r="L103" s="85">
        <f t="shared" si="6"/>
        <v>-1920000</v>
      </c>
    </row>
    <row r="104" spans="1:13" ht="16.5" customHeight="1" x14ac:dyDescent="0.15">
      <c r="F104" s="167"/>
      <c r="G104" s="233"/>
      <c r="H104" s="232"/>
      <c r="I104" s="234" t="s">
        <v>215</v>
      </c>
      <c r="J104" s="67">
        <v>1920000</v>
      </c>
      <c r="K104" s="67">
        <v>0</v>
      </c>
      <c r="L104" s="85">
        <f t="shared" si="6"/>
        <v>-1920000</v>
      </c>
    </row>
    <row r="105" spans="1:13" ht="18.75" customHeight="1" x14ac:dyDescent="0.15">
      <c r="A105" s="164"/>
      <c r="B105" s="164"/>
      <c r="C105" s="165"/>
      <c r="D105" s="162"/>
      <c r="E105" s="162"/>
      <c r="F105" s="167"/>
      <c r="G105" s="280" t="s">
        <v>90</v>
      </c>
      <c r="H105" s="281"/>
      <c r="I105" s="281"/>
      <c r="J105" s="64">
        <f>J106</f>
        <v>4500000</v>
      </c>
      <c r="K105" s="64">
        <f>SUM(K106)</f>
        <v>4500000</v>
      </c>
      <c r="L105" s="85">
        <f t="shared" ref="L105:L118" si="7">K105-J105</f>
        <v>0</v>
      </c>
    </row>
    <row r="106" spans="1:13" ht="18.75" customHeight="1" x14ac:dyDescent="0.15">
      <c r="A106" s="164"/>
      <c r="B106" s="164"/>
      <c r="C106" s="165"/>
      <c r="D106" s="162"/>
      <c r="E106" s="162"/>
      <c r="F106" s="167"/>
      <c r="G106" s="88"/>
      <c r="H106" s="276" t="s">
        <v>90</v>
      </c>
      <c r="I106" s="276"/>
      <c r="J106" s="64">
        <f>SUM(J107,J108)</f>
        <v>4500000</v>
      </c>
      <c r="K106" s="64">
        <f>SUM(K107,K108)</f>
        <v>4500000</v>
      </c>
      <c r="L106" s="85">
        <f t="shared" si="7"/>
        <v>0</v>
      </c>
    </row>
    <row r="107" spans="1:13" ht="18.75" customHeight="1" x14ac:dyDescent="0.15">
      <c r="A107" s="164"/>
      <c r="B107" s="164"/>
      <c r="C107" s="165"/>
      <c r="D107" s="162"/>
      <c r="E107" s="162"/>
      <c r="F107" s="167"/>
      <c r="G107" s="88"/>
      <c r="H107" s="232"/>
      <c r="I107" s="232" t="s">
        <v>91</v>
      </c>
      <c r="J107" s="64">
        <v>3975000</v>
      </c>
      <c r="K107" s="64">
        <v>3975000</v>
      </c>
      <c r="L107" s="85">
        <f t="shared" si="7"/>
        <v>0</v>
      </c>
      <c r="M107" s="70"/>
    </row>
    <row r="108" spans="1:13" ht="18.75" customHeight="1" x14ac:dyDescent="0.15">
      <c r="A108" s="164"/>
      <c r="B108" s="164"/>
      <c r="C108" s="165"/>
      <c r="D108" s="162"/>
      <c r="E108" s="162"/>
      <c r="F108" s="167"/>
      <c r="G108" s="88"/>
      <c r="H108" s="232"/>
      <c r="I108" s="232" t="s">
        <v>157</v>
      </c>
      <c r="J108" s="64">
        <v>525000</v>
      </c>
      <c r="K108" s="64">
        <v>525000</v>
      </c>
      <c r="L108" s="85">
        <f t="shared" si="7"/>
        <v>0</v>
      </c>
      <c r="M108" s="70"/>
    </row>
    <row r="109" spans="1:13" ht="16.5" customHeight="1" x14ac:dyDescent="0.15">
      <c r="F109" s="167"/>
      <c r="G109" s="280" t="s">
        <v>250</v>
      </c>
      <c r="H109" s="281"/>
      <c r="I109" s="281"/>
      <c r="J109" s="67">
        <f>J110</f>
        <v>2500000</v>
      </c>
      <c r="K109" s="67">
        <f>K110</f>
        <v>0</v>
      </c>
      <c r="L109" s="85">
        <f t="shared" si="7"/>
        <v>-2500000</v>
      </c>
    </row>
    <row r="110" spans="1:13" ht="16.5" customHeight="1" x14ac:dyDescent="0.15">
      <c r="F110" s="167"/>
      <c r="G110" s="237"/>
      <c r="H110" s="276" t="s">
        <v>251</v>
      </c>
      <c r="I110" s="276"/>
      <c r="J110" s="67">
        <f>J111</f>
        <v>2500000</v>
      </c>
      <c r="K110" s="67">
        <f>K111</f>
        <v>0</v>
      </c>
      <c r="L110" s="85">
        <f t="shared" si="7"/>
        <v>-2500000</v>
      </c>
    </row>
    <row r="111" spans="1:13" ht="16.5" customHeight="1" x14ac:dyDescent="0.15">
      <c r="F111" s="167"/>
      <c r="G111" s="237"/>
      <c r="H111" s="236"/>
      <c r="I111" s="238" t="s">
        <v>250</v>
      </c>
      <c r="J111" s="67">
        <v>2500000</v>
      </c>
      <c r="K111" s="67">
        <v>0</v>
      </c>
      <c r="L111" s="85">
        <f t="shared" si="7"/>
        <v>-2500000</v>
      </c>
    </row>
    <row r="112" spans="1:13" ht="16.5" customHeight="1" x14ac:dyDescent="0.15">
      <c r="F112" s="167"/>
      <c r="G112" s="280" t="s">
        <v>279</v>
      </c>
      <c r="H112" s="281"/>
      <c r="I112" s="281"/>
      <c r="J112" s="67">
        <f>J113</f>
        <v>5000000</v>
      </c>
      <c r="K112" s="67">
        <f>K113</f>
        <v>0</v>
      </c>
      <c r="L112" s="85"/>
    </row>
    <row r="113" spans="6:12" ht="16.5" customHeight="1" x14ac:dyDescent="0.15">
      <c r="F113" s="167"/>
      <c r="G113" s="88"/>
      <c r="H113" s="276" t="s">
        <v>280</v>
      </c>
      <c r="I113" s="276"/>
      <c r="J113" s="67">
        <f>SUM(J114,J115)</f>
        <v>5000000</v>
      </c>
      <c r="K113" s="67">
        <f>SUM(K114,K115)</f>
        <v>0</v>
      </c>
      <c r="L113" s="85"/>
    </row>
    <row r="114" spans="6:12" ht="16.5" customHeight="1" x14ac:dyDescent="0.15">
      <c r="F114" s="167"/>
      <c r="G114" s="88"/>
      <c r="H114" s="262"/>
      <c r="I114" s="262" t="s">
        <v>281</v>
      </c>
      <c r="J114" s="67">
        <v>4500000</v>
      </c>
      <c r="K114" s="67">
        <v>0</v>
      </c>
      <c r="L114" s="85"/>
    </row>
    <row r="115" spans="6:12" ht="16.5" customHeight="1" x14ac:dyDescent="0.15">
      <c r="F115" s="167"/>
      <c r="G115" s="88"/>
      <c r="H115" s="262"/>
      <c r="I115" s="262" t="s">
        <v>18</v>
      </c>
      <c r="J115" s="67">
        <v>500000</v>
      </c>
      <c r="K115" s="67">
        <v>0</v>
      </c>
      <c r="L115" s="85"/>
    </row>
    <row r="116" spans="6:12" ht="16.5" customHeight="1" x14ac:dyDescent="0.15">
      <c r="F116" s="167"/>
      <c r="G116" s="280" t="s">
        <v>252</v>
      </c>
      <c r="H116" s="281"/>
      <c r="I116" s="281"/>
      <c r="J116" s="67">
        <f>J117</f>
        <v>3000000</v>
      </c>
      <c r="K116" s="67">
        <f>K117</f>
        <v>0</v>
      </c>
      <c r="L116" s="85">
        <f t="shared" si="7"/>
        <v>-3000000</v>
      </c>
    </row>
    <row r="117" spans="6:12" ht="16.5" customHeight="1" x14ac:dyDescent="0.15">
      <c r="F117" s="167"/>
      <c r="G117" s="237"/>
      <c r="H117" s="305" t="s">
        <v>252</v>
      </c>
      <c r="I117" s="306"/>
      <c r="J117" s="67">
        <f>J118</f>
        <v>3000000</v>
      </c>
      <c r="K117" s="67">
        <f>K118</f>
        <v>0</v>
      </c>
      <c r="L117" s="85">
        <f t="shared" si="7"/>
        <v>-3000000</v>
      </c>
    </row>
    <row r="118" spans="6:12" ht="16.5" customHeight="1" thickBot="1" x14ac:dyDescent="0.2">
      <c r="F118" s="167"/>
      <c r="G118" s="113"/>
      <c r="H118" s="114"/>
      <c r="I118" s="115" t="s">
        <v>253</v>
      </c>
      <c r="J118" s="239">
        <v>3000000</v>
      </c>
      <c r="K118" s="239">
        <v>0</v>
      </c>
      <c r="L118" s="91">
        <f t="shared" si="7"/>
        <v>-3000000</v>
      </c>
    </row>
  </sheetData>
  <mergeCells count="52">
    <mergeCell ref="H40:I40"/>
    <mergeCell ref="G109:I109"/>
    <mergeCell ref="H110:I110"/>
    <mergeCell ref="G116:I116"/>
    <mergeCell ref="H54:I54"/>
    <mergeCell ref="G46:I46"/>
    <mergeCell ref="H47:I47"/>
    <mergeCell ref="H42:I42"/>
    <mergeCell ref="H52:I52"/>
    <mergeCell ref="G97:I97"/>
    <mergeCell ref="G112:I112"/>
    <mergeCell ref="H113:I113"/>
    <mergeCell ref="G27:I27"/>
    <mergeCell ref="H28:I28"/>
    <mergeCell ref="G36:I36"/>
    <mergeCell ref="H37:I37"/>
    <mergeCell ref="G39:I39"/>
    <mergeCell ref="G33:I33"/>
    <mergeCell ref="H34:I34"/>
    <mergeCell ref="H117:I117"/>
    <mergeCell ref="G51:I51"/>
    <mergeCell ref="G105:I105"/>
    <mergeCell ref="H106:I106"/>
    <mergeCell ref="H59:I59"/>
    <mergeCell ref="G102:I102"/>
    <mergeCell ref="H103:I103"/>
    <mergeCell ref="G61:I61"/>
    <mergeCell ref="H70:I70"/>
    <mergeCell ref="H75:I75"/>
    <mergeCell ref="H68:I68"/>
    <mergeCell ref="H98:I98"/>
    <mergeCell ref="G83:I83"/>
    <mergeCell ref="H84:I84"/>
    <mergeCell ref="H86:I86"/>
    <mergeCell ref="H91:I91"/>
    <mergeCell ref="A1:L1"/>
    <mergeCell ref="A2:L2"/>
    <mergeCell ref="A3:D3"/>
    <mergeCell ref="A6:C6"/>
    <mergeCell ref="G6:I6"/>
    <mergeCell ref="G24:I24"/>
    <mergeCell ref="H25:I25"/>
    <mergeCell ref="A7:C7"/>
    <mergeCell ref="B8:C8"/>
    <mergeCell ref="G7:I7"/>
    <mergeCell ref="A11:C11"/>
    <mergeCell ref="A15:C15"/>
    <mergeCell ref="H15:I15"/>
    <mergeCell ref="H8:I8"/>
    <mergeCell ref="H17:I17"/>
    <mergeCell ref="A19:C19"/>
    <mergeCell ref="B20:C20"/>
  </mergeCells>
  <phoneticPr fontId="3" type="noConversion"/>
  <pageMargins left="0.7" right="0.7" top="0.75" bottom="0.75" header="0.3" footer="0.3"/>
  <pageSetup paperSize="9" scale="61" orientation="portrait" horizontalDpi="4294967293" verticalDpi="4294967293" r:id="rId1"/>
  <rowBreaks count="1" manualBreakCount="1">
    <brk id="60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0"/>
  <sheetViews>
    <sheetView tabSelected="1" zoomScale="130" zoomScaleNormal="130" workbookViewId="0">
      <selection activeCell="P4" sqref="P4"/>
    </sheetView>
  </sheetViews>
  <sheetFormatPr defaultRowHeight="12" x14ac:dyDescent="0.15"/>
  <cols>
    <col min="1" max="1" width="2.77734375" style="3" customWidth="1"/>
    <col min="2" max="2" width="3.44140625" style="3" customWidth="1"/>
    <col min="3" max="3" width="12.77734375" style="4" customWidth="1"/>
    <col min="4" max="4" width="12.5546875" style="5" customWidth="1"/>
    <col min="5" max="5" width="13.44140625" style="5" customWidth="1"/>
    <col min="6" max="6" width="11.5546875" style="5" customWidth="1"/>
    <col min="7" max="8" width="2.77734375" style="5" customWidth="1"/>
    <col min="9" max="9" width="17.21875" style="5" customWidth="1"/>
    <col min="10" max="10" width="16.33203125" style="5" customWidth="1"/>
    <col min="11" max="11" width="14.44140625" style="10" customWidth="1"/>
    <col min="12" max="12" width="11.77734375" style="5" customWidth="1"/>
    <col min="13" max="16384" width="8.88671875" style="5"/>
  </cols>
  <sheetData>
    <row r="1" spans="1:12" s="1" customFormat="1" ht="33" customHeight="1" x14ac:dyDescent="0.15">
      <c r="A1" s="282" t="s">
        <v>296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2" s="2" customFormat="1" ht="33" customHeight="1" x14ac:dyDescent="0.15">
      <c r="A2" s="344" t="s">
        <v>24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6"/>
    </row>
    <row r="3" spans="1:12" s="7" customFormat="1" ht="33" customHeight="1" x14ac:dyDescent="0.15">
      <c r="A3" s="347" t="s">
        <v>302</v>
      </c>
      <c r="B3" s="348"/>
      <c r="C3" s="348"/>
      <c r="D3" s="348"/>
      <c r="E3" s="41"/>
      <c r="F3" s="42"/>
      <c r="G3" s="43"/>
      <c r="H3" s="43"/>
      <c r="I3" s="43"/>
      <c r="J3" s="43"/>
      <c r="K3" s="44"/>
      <c r="L3" s="45"/>
    </row>
    <row r="4" spans="1:12" s="7" customFormat="1" ht="33" customHeight="1" thickBot="1" x14ac:dyDescent="0.2">
      <c r="A4" s="156"/>
      <c r="B4" s="69"/>
      <c r="C4" s="68"/>
      <c r="D4" s="69"/>
      <c r="E4" s="69"/>
      <c r="F4" s="69"/>
      <c r="G4" s="69"/>
      <c r="H4" s="69"/>
      <c r="I4" s="69"/>
      <c r="J4" s="69"/>
      <c r="K4" s="157"/>
      <c r="L4" s="173" t="s">
        <v>23</v>
      </c>
    </row>
    <row r="5" spans="1:12" ht="33" customHeight="1" x14ac:dyDescent="0.15">
      <c r="A5" s="79" t="s">
        <v>0</v>
      </c>
      <c r="B5" s="80" t="s">
        <v>1</v>
      </c>
      <c r="C5" s="81" t="s">
        <v>2</v>
      </c>
      <c r="D5" s="82" t="s">
        <v>294</v>
      </c>
      <c r="E5" s="82" t="s">
        <v>295</v>
      </c>
      <c r="F5" s="81" t="s">
        <v>17</v>
      </c>
      <c r="G5" s="81" t="s">
        <v>0</v>
      </c>
      <c r="H5" s="81" t="s">
        <v>1</v>
      </c>
      <c r="I5" s="81" t="s">
        <v>2</v>
      </c>
      <c r="J5" s="82" t="s">
        <v>294</v>
      </c>
      <c r="K5" s="82" t="s">
        <v>295</v>
      </c>
      <c r="L5" s="84" t="s">
        <v>17</v>
      </c>
    </row>
    <row r="6" spans="1:12" s="1" customFormat="1" ht="25.5" customHeight="1" x14ac:dyDescent="0.15">
      <c r="A6" s="288" t="s">
        <v>16</v>
      </c>
      <c r="B6" s="289"/>
      <c r="C6" s="289"/>
      <c r="D6" s="28">
        <f>SUM(D7,D11,D14,D17,D20)</f>
        <v>4317459923</v>
      </c>
      <c r="E6" s="28">
        <f>SUM(E7,E11,E14,E17,E20)</f>
        <v>4315659923</v>
      </c>
      <c r="F6" s="28">
        <f t="shared" ref="F6:F14" si="0">E6-D6</f>
        <v>-1800000</v>
      </c>
      <c r="G6" s="289" t="s">
        <v>16</v>
      </c>
      <c r="H6" s="289"/>
      <c r="I6" s="289"/>
      <c r="J6" s="25">
        <f>SUM(J7,J19,J37,J43,J46)</f>
        <v>4317459923</v>
      </c>
      <c r="K6" s="25">
        <f>SUM(K7,K19,K37,K43,K46)</f>
        <v>4315659923</v>
      </c>
      <c r="L6" s="85">
        <f>K6-J6</f>
        <v>-1800000</v>
      </c>
    </row>
    <row r="7" spans="1:12" ht="25.5" customHeight="1" x14ac:dyDescent="0.15">
      <c r="A7" s="313" t="s">
        <v>22</v>
      </c>
      <c r="B7" s="276"/>
      <c r="C7" s="276"/>
      <c r="D7" s="28">
        <f>D8</f>
        <v>2815267000</v>
      </c>
      <c r="E7" s="28">
        <f>SUM(E8)</f>
        <v>2813467000</v>
      </c>
      <c r="F7" s="28">
        <f t="shared" si="0"/>
        <v>-1800000</v>
      </c>
      <c r="G7" s="343" t="s">
        <v>81</v>
      </c>
      <c r="H7" s="343"/>
      <c r="I7" s="343"/>
      <c r="J7" s="8">
        <f>SUM(J8,J13)</f>
        <v>253883000</v>
      </c>
      <c r="K7" s="8">
        <f>SUM(K8,K13)</f>
        <v>241185696</v>
      </c>
      <c r="L7" s="85">
        <f t="shared" ref="L7:L48" si="1">K7-J7</f>
        <v>-12697304</v>
      </c>
    </row>
    <row r="8" spans="1:12" ht="25.5" customHeight="1" x14ac:dyDescent="0.15">
      <c r="A8" s="86"/>
      <c r="B8" s="276" t="s">
        <v>22</v>
      </c>
      <c r="C8" s="276"/>
      <c r="D8" s="28">
        <f>SUM(D9,D10)</f>
        <v>2815267000</v>
      </c>
      <c r="E8" s="28">
        <f>SUM(E9,E10)</f>
        <v>2813467000</v>
      </c>
      <c r="F8" s="28">
        <f t="shared" si="0"/>
        <v>-1800000</v>
      </c>
      <c r="G8" s="99"/>
      <c r="H8" s="274" t="s">
        <v>15</v>
      </c>
      <c r="I8" s="275"/>
      <c r="J8" s="8">
        <f>SUM(J9:J12)</f>
        <v>147665090</v>
      </c>
      <c r="K8" s="8">
        <f>SUM(K9:K12)</f>
        <v>156381696</v>
      </c>
      <c r="L8" s="85">
        <f t="shared" si="1"/>
        <v>8716606</v>
      </c>
    </row>
    <row r="9" spans="1:12" ht="25.5" customHeight="1" x14ac:dyDescent="0.15">
      <c r="A9" s="86"/>
      <c r="B9" s="99"/>
      <c r="C9" s="104" t="s">
        <v>22</v>
      </c>
      <c r="D9" s="28">
        <v>2621235000</v>
      </c>
      <c r="E9" s="28">
        <v>2619435000</v>
      </c>
      <c r="F9" s="28">
        <f t="shared" si="0"/>
        <v>-1800000</v>
      </c>
      <c r="G9" s="99"/>
      <c r="H9" s="99"/>
      <c r="I9" s="104" t="s">
        <v>13</v>
      </c>
      <c r="J9" s="8">
        <v>93985200</v>
      </c>
      <c r="K9" s="8">
        <v>96655200</v>
      </c>
      <c r="L9" s="85">
        <f t="shared" si="1"/>
        <v>2670000</v>
      </c>
    </row>
    <row r="10" spans="1:12" s="7" customFormat="1" ht="25.5" customHeight="1" x14ac:dyDescent="0.15">
      <c r="A10" s="86"/>
      <c r="B10" s="99"/>
      <c r="C10" s="171" t="s">
        <v>172</v>
      </c>
      <c r="D10" s="47">
        <v>194032000</v>
      </c>
      <c r="E10" s="47">
        <v>194032000</v>
      </c>
      <c r="F10" s="28">
        <f t="shared" si="0"/>
        <v>0</v>
      </c>
      <c r="G10" s="99"/>
      <c r="H10" s="99"/>
      <c r="I10" s="104" t="s">
        <v>94</v>
      </c>
      <c r="J10" s="271">
        <v>12178200</v>
      </c>
      <c r="K10" s="271">
        <v>11728000</v>
      </c>
      <c r="L10" s="85">
        <f t="shared" si="1"/>
        <v>-450200</v>
      </c>
    </row>
    <row r="11" spans="1:12" s="7" customFormat="1" ht="25.5" customHeight="1" x14ac:dyDescent="0.15">
      <c r="A11" s="313" t="s">
        <v>219</v>
      </c>
      <c r="B11" s="276"/>
      <c r="C11" s="276"/>
      <c r="D11" s="28">
        <f>D12</f>
        <v>1458000000</v>
      </c>
      <c r="E11" s="28">
        <f>E12</f>
        <v>1458000000</v>
      </c>
      <c r="F11" s="28">
        <f t="shared" si="0"/>
        <v>0</v>
      </c>
      <c r="G11" s="99"/>
      <c r="H11" s="99"/>
      <c r="I11" s="104" t="s">
        <v>26</v>
      </c>
      <c r="J11" s="271">
        <v>30248900</v>
      </c>
      <c r="K11" s="271">
        <v>33882496</v>
      </c>
      <c r="L11" s="85">
        <f t="shared" si="1"/>
        <v>3633596</v>
      </c>
    </row>
    <row r="12" spans="1:12" s="7" customFormat="1" ht="25.5" customHeight="1" x14ac:dyDescent="0.15">
      <c r="A12" s="163"/>
      <c r="B12" s="276" t="s">
        <v>221</v>
      </c>
      <c r="C12" s="276"/>
      <c r="D12" s="28">
        <f>D13</f>
        <v>1458000000</v>
      </c>
      <c r="E12" s="28">
        <f>E13</f>
        <v>1458000000</v>
      </c>
      <c r="F12" s="28">
        <f t="shared" si="0"/>
        <v>0</v>
      </c>
      <c r="G12" s="99"/>
      <c r="H12" s="99"/>
      <c r="I12" s="104" t="s">
        <v>11</v>
      </c>
      <c r="J12" s="271">
        <v>11252790</v>
      </c>
      <c r="K12" s="271">
        <v>14116000</v>
      </c>
      <c r="L12" s="85">
        <f t="shared" si="1"/>
        <v>2863210</v>
      </c>
    </row>
    <row r="13" spans="1:12" s="7" customFormat="1" ht="25.5" customHeight="1" x14ac:dyDescent="0.15">
      <c r="A13" s="86"/>
      <c r="B13" s="123"/>
      <c r="C13" s="99" t="s">
        <v>219</v>
      </c>
      <c r="D13" s="47">
        <v>1458000000</v>
      </c>
      <c r="E13" s="47">
        <v>1458000000</v>
      </c>
      <c r="F13" s="28">
        <f t="shared" si="0"/>
        <v>0</v>
      </c>
      <c r="G13" s="18"/>
      <c r="H13" s="276" t="s">
        <v>27</v>
      </c>
      <c r="I13" s="276"/>
      <c r="J13" s="271">
        <f>SUM(J14:J18)</f>
        <v>106217910</v>
      </c>
      <c r="K13" s="271">
        <f>SUM(K14:K18)</f>
        <v>84804000</v>
      </c>
      <c r="L13" s="85">
        <f t="shared" si="1"/>
        <v>-21413910</v>
      </c>
    </row>
    <row r="14" spans="1:12" s="7" customFormat="1" ht="25.5" customHeight="1" x14ac:dyDescent="0.15">
      <c r="A14" s="313" t="s">
        <v>192</v>
      </c>
      <c r="B14" s="276"/>
      <c r="C14" s="276"/>
      <c r="D14" s="47">
        <f>D15</f>
        <v>2000000</v>
      </c>
      <c r="E14" s="47">
        <f>E15</f>
        <v>2000000</v>
      </c>
      <c r="F14" s="28">
        <f t="shared" si="0"/>
        <v>0</v>
      </c>
      <c r="G14" s="52"/>
      <c r="H14" s="37"/>
      <c r="I14" s="253" t="s">
        <v>278</v>
      </c>
      <c r="J14" s="271">
        <v>2000000</v>
      </c>
      <c r="K14" s="271">
        <v>2000000</v>
      </c>
      <c r="L14" s="85">
        <f t="shared" si="1"/>
        <v>0</v>
      </c>
    </row>
    <row r="15" spans="1:12" s="7" customFormat="1" ht="25.5" customHeight="1" x14ac:dyDescent="0.15">
      <c r="A15" s="251"/>
      <c r="B15" s="276" t="s">
        <v>192</v>
      </c>
      <c r="C15" s="276"/>
      <c r="D15" s="28">
        <f>D16</f>
        <v>2000000</v>
      </c>
      <c r="E15" s="21">
        <f>E16</f>
        <v>2000000</v>
      </c>
      <c r="F15" s="28">
        <f t="shared" ref="F15:F22" si="2">E15-D15</f>
        <v>0</v>
      </c>
      <c r="G15" s="52"/>
      <c r="H15" s="37"/>
      <c r="I15" s="265" t="s">
        <v>291</v>
      </c>
      <c r="J15" s="272">
        <v>10800000</v>
      </c>
      <c r="K15" s="273">
        <v>6000000</v>
      </c>
      <c r="L15" s="85">
        <f t="shared" si="1"/>
        <v>-4800000</v>
      </c>
    </row>
    <row r="16" spans="1:12" s="7" customFormat="1" ht="25.5" customHeight="1" x14ac:dyDescent="0.15">
      <c r="A16" s="251"/>
      <c r="B16" s="123"/>
      <c r="C16" s="244" t="s">
        <v>193</v>
      </c>
      <c r="D16" s="28">
        <v>2000000</v>
      </c>
      <c r="E16" s="28">
        <v>2000000</v>
      </c>
      <c r="F16" s="28">
        <f t="shared" si="2"/>
        <v>0</v>
      </c>
      <c r="G16" s="52"/>
      <c r="H16" s="37"/>
      <c r="I16" s="253" t="s">
        <v>268</v>
      </c>
      <c r="J16" s="271">
        <v>50000</v>
      </c>
      <c r="K16" s="273">
        <v>200000</v>
      </c>
      <c r="L16" s="85">
        <f t="shared" si="1"/>
        <v>150000</v>
      </c>
    </row>
    <row r="17" spans="1:12" s="7" customFormat="1" ht="25.5" customHeight="1" x14ac:dyDescent="0.15">
      <c r="A17" s="313" t="s">
        <v>36</v>
      </c>
      <c r="B17" s="276"/>
      <c r="C17" s="276"/>
      <c r="D17" s="47">
        <f>D18</f>
        <v>3000000</v>
      </c>
      <c r="E17" s="47">
        <f>E18</f>
        <v>3000000</v>
      </c>
      <c r="F17" s="28">
        <f t="shared" si="2"/>
        <v>0</v>
      </c>
      <c r="G17" s="52"/>
      <c r="H17" s="37"/>
      <c r="I17" s="253" t="s">
        <v>269</v>
      </c>
      <c r="J17" s="271">
        <v>88963910</v>
      </c>
      <c r="K17" s="273">
        <v>72200000</v>
      </c>
      <c r="L17" s="85">
        <f t="shared" si="1"/>
        <v>-16763910</v>
      </c>
    </row>
    <row r="18" spans="1:12" s="7" customFormat="1" ht="25.5" customHeight="1" x14ac:dyDescent="0.15">
      <c r="A18" s="163"/>
      <c r="B18" s="276" t="s">
        <v>36</v>
      </c>
      <c r="C18" s="276"/>
      <c r="D18" s="21">
        <f>D19</f>
        <v>3000000</v>
      </c>
      <c r="E18" s="21">
        <f>E19</f>
        <v>3000000</v>
      </c>
      <c r="F18" s="28">
        <f t="shared" si="2"/>
        <v>0</v>
      </c>
      <c r="G18" s="52"/>
      <c r="H18" s="37"/>
      <c r="I18" s="253" t="s">
        <v>270</v>
      </c>
      <c r="J18" s="271">
        <v>4404000</v>
      </c>
      <c r="K18" s="273">
        <v>4404000</v>
      </c>
      <c r="L18" s="85">
        <f t="shared" si="1"/>
        <v>0</v>
      </c>
    </row>
    <row r="19" spans="1:12" s="1" customFormat="1" ht="25.5" customHeight="1" x14ac:dyDescent="0.15">
      <c r="A19" s="250"/>
      <c r="B19" s="123"/>
      <c r="C19" s="244" t="s">
        <v>36</v>
      </c>
      <c r="D19" s="28">
        <v>3000000</v>
      </c>
      <c r="E19" s="28">
        <v>3000000</v>
      </c>
      <c r="F19" s="28">
        <f t="shared" si="2"/>
        <v>0</v>
      </c>
      <c r="G19" s="276" t="s">
        <v>29</v>
      </c>
      <c r="H19" s="276"/>
      <c r="I19" s="276"/>
      <c r="J19" s="25">
        <f>SUM(J20,J27,J30,J33,J35)</f>
        <v>2369955000</v>
      </c>
      <c r="K19" s="25">
        <f>SUM(K20,K27,K30,K33,K35)</f>
        <v>2380852304</v>
      </c>
      <c r="L19" s="85">
        <f t="shared" si="1"/>
        <v>10897304</v>
      </c>
    </row>
    <row r="20" spans="1:12" s="1" customFormat="1" ht="25.5" customHeight="1" x14ac:dyDescent="0.15">
      <c r="A20" s="313" t="s">
        <v>9</v>
      </c>
      <c r="B20" s="276"/>
      <c r="C20" s="276"/>
      <c r="D20" s="172">
        <f>D21</f>
        <v>39192923</v>
      </c>
      <c r="E20" s="172">
        <f>E21</f>
        <v>39192923</v>
      </c>
      <c r="F20" s="28">
        <f t="shared" si="2"/>
        <v>0</v>
      </c>
      <c r="G20" s="99"/>
      <c r="H20" s="276" t="s">
        <v>30</v>
      </c>
      <c r="I20" s="276"/>
      <c r="J20" s="25">
        <f>SUM(J21,J22,J23,J24,J26)</f>
        <v>2113390000</v>
      </c>
      <c r="K20" s="25">
        <f>SUM(K21:K26)</f>
        <v>2124287304</v>
      </c>
      <c r="L20" s="85">
        <f t="shared" si="1"/>
        <v>10897304</v>
      </c>
    </row>
    <row r="21" spans="1:12" s="1" customFormat="1" ht="25.5" customHeight="1" x14ac:dyDescent="0.15">
      <c r="A21" s="163"/>
      <c r="B21" s="276" t="s">
        <v>9</v>
      </c>
      <c r="C21" s="276"/>
      <c r="D21" s="21">
        <f>D22</f>
        <v>39192923</v>
      </c>
      <c r="E21" s="21">
        <f>E22</f>
        <v>39192923</v>
      </c>
      <c r="F21" s="28">
        <f t="shared" si="2"/>
        <v>0</v>
      </c>
      <c r="G21" s="99"/>
      <c r="H21" s="99"/>
      <c r="I21" s="18" t="s">
        <v>271</v>
      </c>
      <c r="J21" s="25">
        <v>455890000</v>
      </c>
      <c r="K21" s="25">
        <v>466787304</v>
      </c>
      <c r="L21" s="85">
        <f t="shared" si="1"/>
        <v>10897304</v>
      </c>
    </row>
    <row r="22" spans="1:12" s="1" customFormat="1" ht="25.5" customHeight="1" thickBot="1" x14ac:dyDescent="0.2">
      <c r="A22" s="113"/>
      <c r="B22" s="109"/>
      <c r="C22" s="114" t="s">
        <v>9</v>
      </c>
      <c r="D22" s="116">
        <v>39192923</v>
      </c>
      <c r="E22" s="116">
        <v>39192923</v>
      </c>
      <c r="F22" s="110">
        <f t="shared" si="2"/>
        <v>0</v>
      </c>
      <c r="G22" s="99"/>
      <c r="H22" s="18"/>
      <c r="I22" s="238" t="s">
        <v>272</v>
      </c>
      <c r="J22" s="25">
        <v>1170000000</v>
      </c>
      <c r="K22" s="64">
        <v>1170000000</v>
      </c>
      <c r="L22" s="85">
        <f>K22-J21</f>
        <v>714110000</v>
      </c>
    </row>
    <row r="23" spans="1:12" s="1" customFormat="1" ht="25.5" customHeight="1" x14ac:dyDescent="0.15">
      <c r="A23" s="130"/>
      <c r="B23" s="166"/>
      <c r="C23" s="130"/>
      <c r="D23" s="131"/>
      <c r="E23" s="131"/>
      <c r="F23" s="182"/>
      <c r="G23" s="245"/>
      <c r="H23" s="99"/>
      <c r="I23" s="238" t="s">
        <v>194</v>
      </c>
      <c r="J23" s="25">
        <v>97100000</v>
      </c>
      <c r="K23" s="25">
        <v>97100000</v>
      </c>
      <c r="L23" s="85">
        <f>K23-J22</f>
        <v>-1072900000</v>
      </c>
    </row>
    <row r="24" spans="1:12" s="1" customFormat="1" ht="25.5" customHeight="1" x14ac:dyDescent="0.15">
      <c r="A24" s="315"/>
      <c r="B24" s="315"/>
      <c r="C24" s="315"/>
      <c r="D24" s="260"/>
      <c r="E24" s="260"/>
      <c r="F24" s="212"/>
      <c r="G24" s="178"/>
      <c r="H24" s="99"/>
      <c r="I24" s="238" t="s">
        <v>273</v>
      </c>
      <c r="J24" s="8">
        <v>230000000</v>
      </c>
      <c r="K24" s="25">
        <v>230000000</v>
      </c>
      <c r="L24" s="85">
        <f>K24-J22</f>
        <v>-940000000</v>
      </c>
    </row>
    <row r="25" spans="1:12" s="1" customFormat="1" ht="25.5" hidden="1" customHeight="1" x14ac:dyDescent="0.15">
      <c r="A25" s="123"/>
      <c r="B25" s="315"/>
      <c r="C25" s="315"/>
      <c r="D25" s="122"/>
      <c r="E25" s="122"/>
      <c r="F25" s="212"/>
      <c r="G25" s="178"/>
      <c r="H25" s="99"/>
      <c r="I25" s="253" t="s">
        <v>274</v>
      </c>
      <c r="J25" s="8"/>
      <c r="K25" s="25"/>
      <c r="L25" s="85">
        <f>K25-J23</f>
        <v>-97100000</v>
      </c>
    </row>
    <row r="26" spans="1:12" ht="25.5" customHeight="1" x14ac:dyDescent="0.15">
      <c r="A26" s="261"/>
      <c r="B26" s="123"/>
      <c r="C26" s="261"/>
      <c r="D26" s="122"/>
      <c r="E26" s="122"/>
      <c r="F26" s="212"/>
      <c r="G26" s="178"/>
      <c r="H26" s="99"/>
      <c r="I26" s="210" t="s">
        <v>222</v>
      </c>
      <c r="J26" s="8">
        <v>160400000</v>
      </c>
      <c r="K26" s="8">
        <v>160400000</v>
      </c>
      <c r="L26" s="85">
        <f>K26-J24</f>
        <v>-69600000</v>
      </c>
    </row>
    <row r="27" spans="1:12" ht="25.5" customHeight="1" x14ac:dyDescent="0.15">
      <c r="A27" s="261"/>
      <c r="B27" s="123"/>
      <c r="C27" s="261"/>
      <c r="D27" s="162"/>
      <c r="E27" s="122"/>
      <c r="F27" s="212"/>
      <c r="G27" s="178"/>
      <c r="H27" s="276" t="s">
        <v>21</v>
      </c>
      <c r="I27" s="276"/>
      <c r="J27" s="8">
        <f>SUM(J28,J29)</f>
        <v>47888000</v>
      </c>
      <c r="K27" s="8">
        <f>SUM(K28,K29)</f>
        <v>47888000</v>
      </c>
      <c r="L27" s="85">
        <f t="shared" si="1"/>
        <v>0</v>
      </c>
    </row>
    <row r="28" spans="1:12" ht="25.5" customHeight="1" x14ac:dyDescent="0.15">
      <c r="A28" s="261"/>
      <c r="B28" s="58"/>
      <c r="C28" s="235"/>
      <c r="D28" s="58"/>
      <c r="E28" s="58"/>
      <c r="F28" s="147"/>
      <c r="G28" s="101"/>
      <c r="H28" s="99"/>
      <c r="I28" s="104" t="s">
        <v>31</v>
      </c>
      <c r="J28" s="8">
        <v>2475000</v>
      </c>
      <c r="K28" s="8">
        <v>2475000</v>
      </c>
      <c r="L28" s="85">
        <f t="shared" si="1"/>
        <v>0</v>
      </c>
    </row>
    <row r="29" spans="1:12" ht="25.5" customHeight="1" x14ac:dyDescent="0.15">
      <c r="A29" s="261"/>
      <c r="B29" s="58"/>
      <c r="C29" s="235"/>
      <c r="D29" s="58"/>
      <c r="E29" s="58"/>
      <c r="F29" s="147"/>
      <c r="G29" s="103"/>
      <c r="H29" s="66"/>
      <c r="I29" s="66" t="s">
        <v>28</v>
      </c>
      <c r="J29" s="8">
        <v>45413000</v>
      </c>
      <c r="K29" s="8">
        <v>45413000</v>
      </c>
      <c r="L29" s="85">
        <f t="shared" si="1"/>
        <v>0</v>
      </c>
    </row>
    <row r="30" spans="1:12" ht="25.5" customHeight="1" x14ac:dyDescent="0.15">
      <c r="A30" s="56"/>
      <c r="B30" s="56"/>
      <c r="C30" s="235"/>
      <c r="D30" s="58"/>
      <c r="E30" s="58"/>
      <c r="F30" s="147"/>
      <c r="G30" s="101"/>
      <c r="H30" s="276" t="s">
        <v>32</v>
      </c>
      <c r="I30" s="276"/>
      <c r="J30" s="8">
        <f>SUM(J31,J32)</f>
        <v>202129400</v>
      </c>
      <c r="K30" s="8">
        <f>SUM(K31,K32)</f>
        <v>202129400</v>
      </c>
      <c r="L30" s="85">
        <f t="shared" si="1"/>
        <v>0</v>
      </c>
    </row>
    <row r="31" spans="1:12" ht="25.5" customHeight="1" x14ac:dyDescent="0.15">
      <c r="A31" s="175"/>
      <c r="B31" s="175"/>
      <c r="C31" s="175"/>
      <c r="D31" s="175"/>
      <c r="E31" s="175"/>
      <c r="F31" s="176"/>
      <c r="G31" s="101"/>
      <c r="H31" s="99"/>
      <c r="I31" s="104" t="s">
        <v>33</v>
      </c>
      <c r="J31" s="8">
        <v>200000000</v>
      </c>
      <c r="K31" s="8">
        <v>200000000</v>
      </c>
      <c r="L31" s="85">
        <f t="shared" si="1"/>
        <v>0</v>
      </c>
    </row>
    <row r="32" spans="1:12" ht="25.5" customHeight="1" x14ac:dyDescent="0.15">
      <c r="A32" s="175"/>
      <c r="B32" s="175"/>
      <c r="C32" s="175"/>
      <c r="D32" s="175"/>
      <c r="E32" s="175"/>
      <c r="F32" s="176"/>
      <c r="G32" s="101"/>
      <c r="H32" s="99"/>
      <c r="I32" s="104" t="s">
        <v>34</v>
      </c>
      <c r="J32" s="8">
        <v>2129400</v>
      </c>
      <c r="K32" s="8">
        <v>2129400</v>
      </c>
      <c r="L32" s="85">
        <f t="shared" si="1"/>
        <v>0</v>
      </c>
    </row>
    <row r="33" spans="1:12" ht="25.5" customHeight="1" x14ac:dyDescent="0.15">
      <c r="A33" s="175"/>
      <c r="B33" s="175"/>
      <c r="C33" s="175"/>
      <c r="D33" s="175"/>
      <c r="E33" s="175"/>
      <c r="F33" s="176"/>
      <c r="G33" s="206"/>
      <c r="H33" s="276" t="s">
        <v>195</v>
      </c>
      <c r="I33" s="276"/>
      <c r="J33" s="8">
        <f>J34</f>
        <v>6240000</v>
      </c>
      <c r="K33" s="8">
        <f>K34</f>
        <v>6240000</v>
      </c>
      <c r="L33" s="85">
        <f t="shared" ref="L33:L34" si="3">K33-J33</f>
        <v>0</v>
      </c>
    </row>
    <row r="34" spans="1:12" ht="25.5" customHeight="1" x14ac:dyDescent="0.15">
      <c r="A34" s="175"/>
      <c r="B34" s="175"/>
      <c r="C34" s="175"/>
      <c r="D34" s="175"/>
      <c r="E34" s="175"/>
      <c r="F34" s="176"/>
      <c r="G34" s="206"/>
      <c r="H34" s="205"/>
      <c r="I34" s="210" t="s">
        <v>196</v>
      </c>
      <c r="J34" s="8">
        <v>6240000</v>
      </c>
      <c r="K34" s="8">
        <v>6240000</v>
      </c>
      <c r="L34" s="85">
        <f t="shared" si="3"/>
        <v>0</v>
      </c>
    </row>
    <row r="35" spans="1:12" ht="25.5" customHeight="1" x14ac:dyDescent="0.15">
      <c r="A35" s="175"/>
      <c r="B35" s="175"/>
      <c r="C35" s="175"/>
      <c r="D35" s="175"/>
      <c r="E35" s="175"/>
      <c r="F35" s="176"/>
      <c r="G35" s="101"/>
      <c r="H35" s="276" t="s">
        <v>95</v>
      </c>
      <c r="I35" s="276"/>
      <c r="J35" s="8">
        <f>J36</f>
        <v>307600</v>
      </c>
      <c r="K35" s="8">
        <f>K36</f>
        <v>307600</v>
      </c>
      <c r="L35" s="85">
        <f t="shared" si="1"/>
        <v>0</v>
      </c>
    </row>
    <row r="36" spans="1:12" ht="25.5" customHeight="1" x14ac:dyDescent="0.15">
      <c r="A36" s="175"/>
      <c r="B36" s="175"/>
      <c r="C36" s="175"/>
      <c r="D36" s="175"/>
      <c r="E36" s="175"/>
      <c r="F36" s="176"/>
      <c r="G36" s="101"/>
      <c r="H36" s="99"/>
      <c r="I36" s="104" t="s">
        <v>95</v>
      </c>
      <c r="J36" s="8">
        <v>307600</v>
      </c>
      <c r="K36" s="8">
        <v>307600</v>
      </c>
      <c r="L36" s="85">
        <f t="shared" si="1"/>
        <v>0</v>
      </c>
    </row>
    <row r="37" spans="1:12" ht="25.5" customHeight="1" x14ac:dyDescent="0.15">
      <c r="A37" s="175"/>
      <c r="B37" s="175"/>
      <c r="C37" s="175"/>
      <c r="D37" s="175"/>
      <c r="E37" s="175"/>
      <c r="F37" s="176"/>
      <c r="G37" s="275" t="s">
        <v>35</v>
      </c>
      <c r="H37" s="276"/>
      <c r="I37" s="276"/>
      <c r="J37" s="8">
        <f>J38</f>
        <v>193672000</v>
      </c>
      <c r="K37" s="8">
        <f>K38</f>
        <v>193672000</v>
      </c>
      <c r="L37" s="85">
        <f t="shared" si="1"/>
        <v>0</v>
      </c>
    </row>
    <row r="38" spans="1:12" ht="25.5" customHeight="1" x14ac:dyDescent="0.15">
      <c r="A38" s="121"/>
      <c r="B38" s="58"/>
      <c r="C38" s="57"/>
      <c r="D38" s="58"/>
      <c r="E38" s="58"/>
      <c r="F38" s="147"/>
      <c r="G38" s="101"/>
      <c r="H38" s="343" t="s">
        <v>35</v>
      </c>
      <c r="I38" s="343"/>
      <c r="J38" s="8">
        <f>SUM(J39:J42)</f>
        <v>193672000</v>
      </c>
      <c r="K38" s="8">
        <f>SUM(K39:K42)</f>
        <v>193672000</v>
      </c>
      <c r="L38" s="85">
        <f t="shared" si="1"/>
        <v>0</v>
      </c>
    </row>
    <row r="39" spans="1:12" ht="25.5" customHeight="1" x14ac:dyDescent="0.15">
      <c r="A39" s="252"/>
      <c r="B39" s="58"/>
      <c r="C39" s="235"/>
      <c r="D39" s="58"/>
      <c r="E39" s="58"/>
      <c r="F39" s="147"/>
      <c r="G39" s="245"/>
      <c r="H39" s="244"/>
      <c r="I39" s="253" t="s">
        <v>275</v>
      </c>
      <c r="J39" s="8">
        <v>92609000</v>
      </c>
      <c r="K39" s="8">
        <v>92609000</v>
      </c>
      <c r="L39" s="85">
        <f t="shared" si="1"/>
        <v>0</v>
      </c>
    </row>
    <row r="40" spans="1:12" ht="25.5" customHeight="1" x14ac:dyDescent="0.15">
      <c r="A40" s="252"/>
      <c r="B40" s="58"/>
      <c r="C40" s="235"/>
      <c r="D40" s="58"/>
      <c r="E40" s="58"/>
      <c r="F40" s="147"/>
      <c r="G40" s="245"/>
      <c r="H40" s="244"/>
      <c r="I40" s="253" t="s">
        <v>276</v>
      </c>
      <c r="J40" s="8">
        <v>87903000</v>
      </c>
      <c r="K40" s="8">
        <v>87903000</v>
      </c>
      <c r="L40" s="85">
        <f t="shared" si="1"/>
        <v>0</v>
      </c>
    </row>
    <row r="41" spans="1:12" ht="25.5" customHeight="1" x14ac:dyDescent="0.15">
      <c r="A41" s="252"/>
      <c r="B41" s="58"/>
      <c r="C41" s="235"/>
      <c r="D41" s="58"/>
      <c r="E41" s="58"/>
      <c r="F41" s="147"/>
      <c r="G41" s="245"/>
      <c r="H41" s="244"/>
      <c r="I41" s="253" t="s">
        <v>277</v>
      </c>
      <c r="J41" s="8">
        <v>9900000</v>
      </c>
      <c r="K41" s="8">
        <v>9900000</v>
      </c>
      <c r="L41" s="85">
        <f t="shared" si="1"/>
        <v>0</v>
      </c>
    </row>
    <row r="42" spans="1:12" ht="25.5" customHeight="1" x14ac:dyDescent="0.15">
      <c r="A42" s="121"/>
      <c r="B42" s="58"/>
      <c r="C42" s="57"/>
      <c r="D42" s="58"/>
      <c r="E42" s="58"/>
      <c r="F42" s="147"/>
      <c r="G42" s="206"/>
      <c r="H42" s="205"/>
      <c r="I42" s="210" t="s">
        <v>223</v>
      </c>
      <c r="J42" s="8">
        <v>3260000</v>
      </c>
      <c r="K42" s="8">
        <v>3260000</v>
      </c>
      <c r="L42" s="85">
        <f t="shared" si="1"/>
        <v>0</v>
      </c>
    </row>
    <row r="43" spans="1:12" ht="25.5" customHeight="1" x14ac:dyDescent="0.15">
      <c r="A43" s="121"/>
      <c r="B43" s="58"/>
      <c r="C43" s="57"/>
      <c r="D43" s="58"/>
      <c r="E43" s="58"/>
      <c r="F43" s="147"/>
      <c r="G43" s="275" t="s">
        <v>216</v>
      </c>
      <c r="H43" s="276"/>
      <c r="I43" s="276"/>
      <c r="J43" s="8">
        <f>J44</f>
        <v>1492819658</v>
      </c>
      <c r="K43" s="8">
        <f>K44</f>
        <v>1492819658</v>
      </c>
      <c r="L43" s="85">
        <f t="shared" si="1"/>
        <v>0</v>
      </c>
    </row>
    <row r="44" spans="1:12" ht="25.5" customHeight="1" x14ac:dyDescent="0.15">
      <c r="A44" s="121"/>
      <c r="B44" s="58"/>
      <c r="C44" s="57"/>
      <c r="D44" s="58"/>
      <c r="E44" s="58"/>
      <c r="F44" s="147"/>
      <c r="G44" s="101"/>
      <c r="H44" s="343" t="s">
        <v>216</v>
      </c>
      <c r="I44" s="343"/>
      <c r="J44" s="8">
        <f>J45</f>
        <v>1492819658</v>
      </c>
      <c r="K44" s="8">
        <f>K45</f>
        <v>1492819658</v>
      </c>
      <c r="L44" s="85">
        <f t="shared" si="1"/>
        <v>0</v>
      </c>
    </row>
    <row r="45" spans="1:12" ht="25.5" customHeight="1" x14ac:dyDescent="0.15">
      <c r="A45" s="56"/>
      <c r="B45" s="56"/>
      <c r="C45" s="57"/>
      <c r="D45" s="58"/>
      <c r="E45" s="58"/>
      <c r="F45" s="147"/>
      <c r="G45" s="101"/>
      <c r="H45" s="99"/>
      <c r="I45" s="34" t="s">
        <v>224</v>
      </c>
      <c r="J45" s="8">
        <v>1492819658</v>
      </c>
      <c r="K45" s="8">
        <v>1492819658</v>
      </c>
      <c r="L45" s="85">
        <f t="shared" si="1"/>
        <v>0</v>
      </c>
    </row>
    <row r="46" spans="1:12" ht="25.5" customHeight="1" x14ac:dyDescent="0.15">
      <c r="A46" s="164"/>
      <c r="B46" s="164"/>
      <c r="C46" s="165"/>
      <c r="D46" s="162"/>
      <c r="E46" s="162"/>
      <c r="F46" s="167"/>
      <c r="G46" s="275" t="s">
        <v>173</v>
      </c>
      <c r="H46" s="276"/>
      <c r="I46" s="276"/>
      <c r="J46" s="8">
        <f>J47</f>
        <v>7130265</v>
      </c>
      <c r="K46" s="8">
        <f>K47</f>
        <v>7130265</v>
      </c>
      <c r="L46" s="85">
        <f t="shared" si="1"/>
        <v>0</v>
      </c>
    </row>
    <row r="47" spans="1:12" ht="25.5" customHeight="1" x14ac:dyDescent="0.15">
      <c r="A47" s="164"/>
      <c r="B47" s="164"/>
      <c r="C47" s="165"/>
      <c r="D47" s="162"/>
      <c r="E47" s="162"/>
      <c r="F47" s="167"/>
      <c r="G47" s="101"/>
      <c r="H47" s="343" t="s">
        <v>173</v>
      </c>
      <c r="I47" s="343"/>
      <c r="J47" s="8">
        <f>J48</f>
        <v>7130265</v>
      </c>
      <c r="K47" s="8">
        <f>K48</f>
        <v>7130265</v>
      </c>
      <c r="L47" s="85">
        <f t="shared" si="1"/>
        <v>0</v>
      </c>
    </row>
    <row r="48" spans="1:12" ht="25.5" customHeight="1" thickBot="1" x14ac:dyDescent="0.2">
      <c r="A48" s="164"/>
      <c r="B48" s="164"/>
      <c r="C48" s="165"/>
      <c r="D48" s="162"/>
      <c r="E48" s="162"/>
      <c r="F48" s="167"/>
      <c r="G48" s="120"/>
      <c r="H48" s="114"/>
      <c r="I48" s="174" t="s">
        <v>174</v>
      </c>
      <c r="J48" s="170">
        <v>7130265</v>
      </c>
      <c r="K48" s="170">
        <v>7130265</v>
      </c>
      <c r="L48" s="91">
        <f t="shared" si="1"/>
        <v>0</v>
      </c>
    </row>
    <row r="49" ht="25.5" customHeight="1" x14ac:dyDescent="0.15"/>
    <row r="50" ht="25.5" customHeight="1" x14ac:dyDescent="0.15"/>
  </sheetData>
  <mergeCells count="32">
    <mergeCell ref="H8:I8"/>
    <mergeCell ref="G46:I46"/>
    <mergeCell ref="H47:I47"/>
    <mergeCell ref="H13:I13"/>
    <mergeCell ref="H44:I44"/>
    <mergeCell ref="G19:I19"/>
    <mergeCell ref="H20:I20"/>
    <mergeCell ref="H33:I33"/>
    <mergeCell ref="H35:I35"/>
    <mergeCell ref="G43:I43"/>
    <mergeCell ref="H27:I27"/>
    <mergeCell ref="H30:I30"/>
    <mergeCell ref="G37:I37"/>
    <mergeCell ref="H38:I38"/>
    <mergeCell ref="A7:C7"/>
    <mergeCell ref="G7:I7"/>
    <mergeCell ref="A1:L1"/>
    <mergeCell ref="A2:L2"/>
    <mergeCell ref="A3:D3"/>
    <mergeCell ref="A6:C6"/>
    <mergeCell ref="G6:I6"/>
    <mergeCell ref="B8:C8"/>
    <mergeCell ref="A24:C24"/>
    <mergeCell ref="B25:C25"/>
    <mergeCell ref="A11:C11"/>
    <mergeCell ref="B12:C12"/>
    <mergeCell ref="A14:C14"/>
    <mergeCell ref="B15:C15"/>
    <mergeCell ref="A17:C17"/>
    <mergeCell ref="B18:C18"/>
    <mergeCell ref="A20:C20"/>
    <mergeCell ref="B21:C21"/>
  </mergeCells>
  <phoneticPr fontId="3" type="noConversion"/>
  <pageMargins left="0.7" right="0.7" top="0.75" bottom="0.75" header="0.3" footer="0.3"/>
  <pageSetup paperSize="9" scale="5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다문화가족지원센터</vt:lpstr>
      <vt:lpstr>다문화센터 특성화사업</vt:lpstr>
      <vt:lpstr>다문화가족취업중점기관</vt:lpstr>
      <vt:lpstr>서울시거점센터</vt:lpstr>
      <vt:lpstr>건강가정지원센터</vt:lpstr>
      <vt:lpstr>아이돌봄지원사업</vt:lpstr>
      <vt:lpstr>건강가정지원센터!Print_Area</vt:lpstr>
      <vt:lpstr>다문화가족지원센터!Print_Area</vt:lpstr>
      <vt:lpstr>다문화가족지원센터!Print_Titles</vt:lpstr>
    </vt:vector>
  </TitlesOfParts>
  <Company>조계종사회복지재단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윤남선</dc:creator>
  <cp:lastModifiedBy>user</cp:lastModifiedBy>
  <cp:lastPrinted>2020-07-01T02:27:38Z</cp:lastPrinted>
  <dcterms:created xsi:type="dcterms:W3CDTF">2003-02-11T06:29:08Z</dcterms:created>
  <dcterms:modified xsi:type="dcterms:W3CDTF">2020-12-24T02:16:34Z</dcterms:modified>
</cp:coreProperties>
</file>